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activeTab="0"/>
  </bookViews>
  <sheets>
    <sheet name="BCDKT(T1-T3)" sheetId="1" r:id="rId1"/>
    <sheet name="KQKD( T4)" sheetId="2" r:id="rId2"/>
    <sheet name="LCTT(T5-T6)" sheetId="3" r:id="rId3"/>
    <sheet name="Thuyet minh(T7-T9)" sheetId="4" r:id="rId4"/>
    <sheet name="Thuyet minh tiep (T10-T11)" sheetId="5" r:id="rId5"/>
    <sheet name="Thuyet minh tiep(T12-T13))" sheetId="6" r:id="rId6"/>
    <sheet name="TM 3(T14-17)" sheetId="7" r:id="rId7"/>
  </sheets>
  <externalReferences>
    <externalReference r:id="rId10"/>
  </externalReferences>
  <definedNames>
    <definedName name="_xlnm.Print_Area" localSheetId="0">'BCDKT(T1-T3)'!$A$1:$E$126</definedName>
    <definedName name="_xlnm.Print_Area" localSheetId="1">'KQKD( T4)'!$A$1:$G$35</definedName>
    <definedName name="_xlnm.Print_Area" localSheetId="2">'LCTT(T5-T6)'!$A$1:$F$112</definedName>
    <definedName name="_xlnm.Print_Area" localSheetId="3">'Thuyet minh(T7-T9)'!$A$1:$I$223</definedName>
    <definedName name="_xlnm.Print_Titles" localSheetId="1">'KQKD( T4)'!$6:$6</definedName>
    <definedName name="_xlnm.Print_Titles" localSheetId="2">'LCTT(T5-T6)'!$9:$9</definedName>
  </definedNames>
  <calcPr fullCalcOnLoad="1"/>
</workbook>
</file>

<file path=xl/sharedStrings.xml><?xml version="1.0" encoding="utf-8"?>
<sst xmlns="http://schemas.openxmlformats.org/spreadsheetml/2006/main" count="869" uniqueCount="711">
  <si>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</si>
  <si>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</si>
  <si>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</si>
  <si>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</si>
  <si>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</si>
  <si>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</si>
  <si>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</si>
  <si>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10.8 Thu nhËp vµ chi phÝ, l·i hoÆc lç ®­îc h¹ch to¸n trùc tiÕp vµo Vèn CSH theo qui ®Þnh cña c¸c chuÈn mùc kÕ to¸n kh¸c</t>
  </si>
  <si>
    <t xml:space="preserve"> - Sè l­îng cæ phiÕu ®­îc mua l¹i</t>
  </si>
  <si>
    <t>Đơn vị tính: đồng</t>
  </si>
  <si>
    <t>TT</t>
  </si>
  <si>
    <t>Chỉ tiêu</t>
  </si>
  <si>
    <t xml:space="preserve">Mã số </t>
  </si>
  <si>
    <t>Lưu chuyển tiền từ hoạt động SXKD</t>
  </si>
  <si>
    <t>Tiền thu bán hàng, cung cấp dịch vụ và doanh thu khác</t>
  </si>
  <si>
    <t>- Tiền thu ngay từ bán hàng, cung cấp dịch vụ</t>
  </si>
  <si>
    <t>01.01</t>
  </si>
  <si>
    <t>- Số tiền nợ phải thu do bán hàng kỳ trước đã thu được tiền trong kỳ này</t>
  </si>
  <si>
    <t>01.02</t>
  </si>
  <si>
    <t>- Số tiền người mua ứng trước trong kỳ để mua hàng hoá, dịch vụ</t>
  </si>
  <si>
    <t>01.03</t>
  </si>
  <si>
    <t>- Bán chứng khoán vì mục đích thương mại</t>
  </si>
  <si>
    <t>01.04</t>
  </si>
  <si>
    <t>- Các khoản giảm trừ doanh thu</t>
  </si>
  <si>
    <t>01.05</t>
  </si>
  <si>
    <t>- Doanh thu phân chia</t>
  </si>
  <si>
    <t>01.06</t>
  </si>
  <si>
    <t>Tiền chi trả cho người cung cấp hàng hoá và dịch vụ</t>
  </si>
  <si>
    <t>- Tiền trả ngay</t>
  </si>
  <si>
    <t>02.01</t>
  </si>
  <si>
    <t>- Trả tiền cho người bán, chi phí trả trước dài hạn, ứng trước</t>
  </si>
  <si>
    <t>02.02</t>
  </si>
  <si>
    <t>- Chi tiền mua chứng khoán vì mục đích thương mại</t>
  </si>
  <si>
    <t>02.03</t>
  </si>
  <si>
    <t>Tiền chi trả cho người lao động</t>
  </si>
  <si>
    <t>- Tiền lương, tiền công, phụ cấp, tiền thưởng</t>
  </si>
  <si>
    <t>03.01</t>
  </si>
  <si>
    <t>Tiền chi trả lãi vay</t>
  </si>
  <si>
    <t>- Chi trả lãi vay phát sinh trong kỳ</t>
  </si>
  <si>
    <t>04.01</t>
  </si>
  <si>
    <t>- Chi trả lãi vay phát sinh kỳ trước đã trả kỳ này</t>
  </si>
  <si>
    <t>04.02</t>
  </si>
  <si>
    <t>- Chi trả lãi tiền vay trả trước</t>
  </si>
  <si>
    <t>04.03</t>
  </si>
  <si>
    <t>- Tiền chi nộp thuế TNDN tại địa phương</t>
  </si>
  <si>
    <t>05.01</t>
  </si>
  <si>
    <t>- Nộp tập trung tại Tổng Công ty</t>
  </si>
  <si>
    <t>05.02</t>
  </si>
  <si>
    <t>Tiền thu khác từ hoạt động kinh doanh</t>
  </si>
  <si>
    <t>- Tiền thu từ các khoản thu nhập khác ( được bồi thường, được phạt, được thưởng)</t>
  </si>
  <si>
    <t>06.01</t>
  </si>
  <si>
    <t>- Tiền thu từ hoàn thuế</t>
  </si>
  <si>
    <t>06.02</t>
  </si>
  <si>
    <t>- Tiền thu được do nhận ký quỹ, ký cược và tiền thu hồi từ các khoản đưa đi ký quỹ, ký cược</t>
  </si>
  <si>
    <t>06.03</t>
  </si>
  <si>
    <t>- Tiền các cá nhân, đơn vị khác bên ngoài thưởng, hỗ trợ ghi tăng các quỹ</t>
  </si>
  <si>
    <t>06.04</t>
  </si>
  <si>
    <t>- Tiền thu hồi về tạm ứng kinh doanh</t>
  </si>
  <si>
    <t>06.05</t>
  </si>
  <si>
    <t>- Tiền nhận do TCT cấp cho đơn vị thành viên HTPT</t>
  </si>
  <si>
    <t>06.11</t>
  </si>
  <si>
    <t>Tiền chi khác cho hoạt động kinh doanh</t>
  </si>
  <si>
    <t>- Tiền bồi thường, bị phạt và các khoản chi khác</t>
  </si>
  <si>
    <t>07.01</t>
  </si>
  <si>
    <t>- Tiền nộp các loại thuế (trừ thuế TNDN)</t>
  </si>
  <si>
    <t>07.02</t>
  </si>
  <si>
    <t>- Tiền nộp các loại phí, lệ phí, tiền thuê đất</t>
  </si>
  <si>
    <t>07.03</t>
  </si>
  <si>
    <t>- Tiền chi nộp các khoản nhận ký cược, ký quỹ và tiền trả lại các khoản nhận ký cược, ký quỹ</t>
  </si>
  <si>
    <t>07.04</t>
  </si>
  <si>
    <t>- Tiền chi từ quỹ khen thưởng, phúc lợi</t>
  </si>
  <si>
    <t>07.05</t>
  </si>
  <si>
    <t>- Tiền chi về tạm ứng kinh doanh</t>
  </si>
  <si>
    <t>07.06</t>
  </si>
  <si>
    <t>- Tiền chi nộp Tổng Công ty</t>
  </si>
  <si>
    <t>07.11</t>
  </si>
  <si>
    <t>Lưu chuyển tiền thuần từ hoạt động sản xuất kinh doanh</t>
  </si>
  <si>
    <t xml:space="preserve">                                EURO</t>
  </si>
  <si>
    <t>Lưu chuyển tiền từ hoạt động đầu tư</t>
  </si>
  <si>
    <t>- Chi mua sắm, đầu tư XDCB trả trực tiếp bằng tiền</t>
  </si>
  <si>
    <t>21.01</t>
  </si>
  <si>
    <t>- Chi mua sắm, đầu từ XDCB từ tiền vay dài hạn nhận được chuyển trả cho người bán</t>
  </si>
  <si>
    <t>21.02</t>
  </si>
  <si>
    <t>- Chi đầu tư dài hạn khác (không bao gồm cho vay vốn)</t>
  </si>
  <si>
    <t>21.03</t>
  </si>
  <si>
    <t>- Chi tạm ứng về XDCB</t>
  </si>
  <si>
    <t>21.04</t>
  </si>
  <si>
    <t>Tiền thu từ thanh lý, nhượng bán TSCĐ và các tài sản dài hạn khác</t>
  </si>
  <si>
    <t>- Số tiền đã thu từ việc thanh lý, nhượng bán TSCĐ</t>
  </si>
  <si>
    <t>22.01</t>
  </si>
  <si>
    <t>- Số tiền đã chi về việc thanh lý, nhượng bán TSCĐ</t>
  </si>
  <si>
    <t>22.02</t>
  </si>
  <si>
    <t>Tiền chi cho vay, mua các công cụ nợ của đơn vị khác</t>
  </si>
  <si>
    <t>- Chi đầu tư ngắn hạn khác</t>
  </si>
  <si>
    <t>23.01</t>
  </si>
  <si>
    <t>- Chi đầu tư dài hạn khác (cho vay vốn)</t>
  </si>
  <si>
    <t>23.02</t>
  </si>
  <si>
    <t>- Chi mua trái phiếu, tín phiếu, kỳ phiếu...</t>
  </si>
  <si>
    <t>23.03</t>
  </si>
  <si>
    <t>Tiền thu hồi cho vay, bán lại các công cụ nợ của các đơn vị khác</t>
  </si>
  <si>
    <t>Tiền chi đầu tư góp vốn vào đơn vị khác</t>
  </si>
  <si>
    <t>- Góp vốn bằng mua cổ phiếu trong kỳ</t>
  </si>
  <si>
    <t>25.01</t>
  </si>
  <si>
    <t>- Góp vốn vào công ty liên doanh, liên kết</t>
  </si>
  <si>
    <t>25.02</t>
  </si>
  <si>
    <t>Tiền thu hồi đầu tư góp vốn vào đơn vị khác</t>
  </si>
  <si>
    <t>Tiền thu từ lãi cho vay, cổ tức và lợi nhuận được chia</t>
  </si>
  <si>
    <t>- Thu tiền lãi cho vay</t>
  </si>
  <si>
    <t>27.01</t>
  </si>
  <si>
    <t>- Thu lãi tiền gửi ngân hàng</t>
  </si>
  <si>
    <t>27.02</t>
  </si>
  <si>
    <t>- Tiền lãi từ trái phiếu, tín phiếu, kỳ phiếu</t>
  </si>
  <si>
    <t>27.03</t>
  </si>
  <si>
    <t>- Thu cổ tức</t>
  </si>
  <si>
    <t>27.04</t>
  </si>
  <si>
    <t>- Lợi nhuận được chia</t>
  </si>
  <si>
    <t>27.05</t>
  </si>
  <si>
    <t>Lưu chuyển tiền thuần từ hoạt động ĐT</t>
  </si>
  <si>
    <t>Lưu chuyển tiền từ hoạt động tài chính</t>
  </si>
  <si>
    <t>Tiền thu từ phát hành cổ phiếu, nhận vốn góp của chủ sở hữu</t>
  </si>
  <si>
    <t>Tiền chi trả vốn góp cho các chủ sở hữu, mua lại cổ phiếu của chủ doanh nghiệp đã phát hành</t>
  </si>
  <si>
    <t>Tiền vay ngắn hạn, dài hạn nhận được</t>
  </si>
  <si>
    <t>- Vay dài hạn dùng cho kinh doanh</t>
  </si>
  <si>
    <t>33.01</t>
  </si>
  <si>
    <t>- Vay dài hạn dùng cho đầu tư XDCB</t>
  </si>
  <si>
    <t>33.02</t>
  </si>
  <si>
    <t>- Vay ngắn hạn</t>
  </si>
  <si>
    <t>33.03</t>
  </si>
  <si>
    <t>Tiền chi trả nợ gốc vay</t>
  </si>
  <si>
    <t>- Trả nợ vay ngắn hạn</t>
  </si>
  <si>
    <t>34.01</t>
  </si>
  <si>
    <t>- Trả nợ vay dài hạn</t>
  </si>
  <si>
    <t>34.02</t>
  </si>
  <si>
    <t>Tiền chi trả nợ thuê tài chính</t>
  </si>
  <si>
    <t xml:space="preserve">Lưu chuyển tiền thuần từ hoạt động tài chính </t>
  </si>
  <si>
    <t>Lưu chuyển tiền thuần khác</t>
  </si>
  <si>
    <t>Lưu chuyển tiền thuần từ hoạt động tiết kiệm bưu điện</t>
  </si>
  <si>
    <t>41</t>
  </si>
  <si>
    <t>- Nhận tiền tiết kiệm bưu điện từ khách hàng</t>
  </si>
  <si>
    <t>41.01</t>
  </si>
  <si>
    <t>- Trả tiền gốc cho khách hàng</t>
  </si>
  <si>
    <t>41.02</t>
  </si>
  <si>
    <t>- Chuyển tiền cho quỹ hỗ trợ đầu tư quốc gia (tại VPSC)</t>
  </si>
  <si>
    <t>41.03</t>
  </si>
  <si>
    <t>- Mua công trái từ tiền gửi tiết kiệm của khách hàng tại (VPSC)</t>
  </si>
  <si>
    <t>41.04</t>
  </si>
  <si>
    <t>Lưu chuyển tiền thuần từ hoạt động chuyển tiền</t>
  </si>
  <si>
    <t>42</t>
  </si>
  <si>
    <t>- Tiền nhận chuyển tiền của khách hàng</t>
  </si>
  <si>
    <t>42.01</t>
  </si>
  <si>
    <t>- Tiền chuyển tiền trả cho khách hàng</t>
  </si>
  <si>
    <t>42.02</t>
  </si>
  <si>
    <t>50</t>
  </si>
  <si>
    <t>Tiền và tương đương tiền đầu kỳ</t>
  </si>
  <si>
    <t>60</t>
  </si>
  <si>
    <t>Ảnh hưởng của thay đổi tỷ giá hối đoái quy đổi ngoại tệ</t>
  </si>
  <si>
    <t>61</t>
  </si>
  <si>
    <t>70</t>
  </si>
  <si>
    <t>Tiền chi để mua sắm, xây dựng TSCĐ và các TS dài hạn khác</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</si>
  <si>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</si>
  <si>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</si>
  <si>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</si>
  <si>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</si>
  <si>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</si>
  <si>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</si>
  <si>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</si>
  <si>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</si>
  <si>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</si>
  <si>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</si>
  <si>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</si>
  <si>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</si>
  <si>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</si>
  <si>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</si>
  <si>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</si>
  <si>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</si>
  <si>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</si>
  <si>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</si>
  <si>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</si>
  <si>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</si>
  <si>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</si>
  <si>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</si>
  <si>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</si>
  <si>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</si>
  <si>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</si>
  <si>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</si>
  <si>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</si>
  <si>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</si>
  <si>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</si>
  <si>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</si>
  <si>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</si>
  <si>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</si>
  <si>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</si>
  <si>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</si>
  <si>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</si>
  <si>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IV</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</si>
  <si>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</si>
  <si>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</si>
  <si>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</si>
  <si>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</si>
  <si>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</si>
  <si>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</si>
  <si>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</si>
  <si>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</si>
  <si>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</si>
  <si>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</si>
  <si>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</si>
  <si>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</si>
  <si>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</si>
  <si>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</si>
  <si>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</si>
  <si>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</si>
  <si>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</si>
  <si>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</si>
  <si>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</si>
  <si>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</si>
  <si>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</si>
  <si>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</si>
  <si>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</si>
  <si>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</si>
  <si>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</si>
  <si>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</si>
  <si>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Cæ phiÕu ng©n quÜ</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</si>
  <si>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</si>
  <si>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</si>
  <si>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</si>
  <si>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</si>
  <si>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</si>
  <si>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</si>
  <si>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</si>
  <si>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</si>
  <si>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</si>
  <si>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</si>
  <si>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</si>
  <si>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</si>
  <si>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</si>
  <si>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</si>
  <si>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</si>
  <si>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</si>
  <si>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</si>
  <si>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</si>
  <si>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</si>
  <si>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</si>
  <si>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</si>
  <si>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</si>
  <si>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</si>
  <si>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</si>
  <si>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</si>
  <si>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</si>
  <si>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</si>
  <si>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</si>
  <si>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</si>
  <si>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MÖnh gi¸ cæ phiÕu … </t>
  </si>
  <si>
    <t xml:space="preserve"> - Quü hç trî vµ s¾p xÕp cæ phÇn ho¸ DNNN</t>
  </si>
  <si>
    <t xml:space="preserve"> -</t>
  </si>
  <si>
    <t xml:space="preserve"> - </t>
  </si>
  <si>
    <t>Sè ®Çu kú</t>
  </si>
  <si>
    <t>Vèn kh¸c cña chñ së h÷u</t>
  </si>
  <si>
    <t xml:space="preserve"> - T¨ng trong n¨m </t>
  </si>
  <si>
    <t xml:space="preserve">   Lîi nhuËn sau thuÕ</t>
  </si>
  <si>
    <t xml:space="preserve">  TrÝch lËp c¸c quü</t>
  </si>
  <si>
    <t xml:space="preserve"> - Gi¶m trong n¨m</t>
  </si>
  <si>
    <t xml:space="preserve">   Ph©n phèi lîi nhuËn</t>
  </si>
  <si>
    <t xml:space="preserve">  Ph©n phèi lîi nhuËn </t>
  </si>
  <si>
    <t xml:space="preserve">   TrÝch lËp c¸c quü</t>
  </si>
  <si>
    <t xml:space="preserve">  Chia cæ tøc :</t>
  </si>
  <si>
    <t xml:space="preserve">  Chi kh¸c:</t>
  </si>
  <si>
    <t>T¹i ngµy 01/01/2010</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</si>
  <si>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</si>
  <si>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</si>
  <si>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</si>
  <si>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</si>
  <si>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</si>
  <si>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</si>
  <si>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</si>
  <si>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</si>
  <si>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</si>
  <si>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</si>
  <si>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</si>
  <si>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</si>
  <si>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</si>
  <si>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</si>
  <si>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</si>
  <si>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</si>
  <si>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</si>
  <si>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</si>
  <si>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</si>
  <si>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</si>
  <si>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</si>
  <si>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</si>
  <si>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</si>
  <si>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</si>
  <si>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</si>
  <si>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</si>
  <si>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</si>
  <si>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</si>
  <si>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</si>
  <si>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</si>
  <si>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</si>
  <si>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</si>
  <si>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</si>
  <si>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</si>
  <si>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</si>
  <si>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</si>
  <si>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</si>
  <si>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</si>
  <si>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</si>
  <si>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</si>
  <si>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</si>
  <si>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</si>
  <si>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</si>
  <si>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</si>
  <si>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</si>
  <si>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</si>
  <si>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</si>
  <si>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</si>
  <si>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</si>
  <si>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</si>
  <si>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</si>
  <si>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</si>
  <si>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</si>
  <si>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</si>
  <si>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</si>
  <si>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</si>
  <si>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</si>
  <si>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</si>
  <si>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</si>
  <si>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 xml:space="preserve">10.Quỹ khen thưởng, phúc lợi </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</si>
  <si>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</si>
  <si>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</si>
  <si>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</si>
  <si>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</si>
  <si>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</si>
  <si>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</si>
  <si>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</si>
  <si>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</si>
  <si>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</si>
  <si>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</si>
  <si>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</si>
  <si>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</si>
  <si>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</si>
  <si>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</si>
  <si>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</si>
  <si>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</si>
  <si>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</si>
  <si>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</si>
  <si>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</si>
  <si>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</si>
  <si>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</si>
  <si>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</si>
  <si>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</si>
  <si>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</si>
  <si>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</si>
  <si>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</si>
  <si>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</si>
  <si>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</si>
  <si>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</si>
  <si>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</si>
  <si>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</si>
  <si>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</si>
  <si>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Nguyễn Hồng Phúc                    Nguyễn Thanh Thủy</t>
  </si>
  <si>
    <t>Ngô Xuân Hồng</t>
  </si>
  <si>
    <t>1. Doanh thu bán hàng và cung cấp dịch vụ</t>
  </si>
  <si>
    <t>2. Các khoản giảm trừ</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</si>
  <si>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</si>
  <si>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</si>
  <si>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</si>
  <si>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</si>
  <si>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</si>
  <si>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</si>
  <si>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</si>
  <si>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</si>
  <si>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</si>
  <si>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</si>
  <si>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</si>
  <si>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14. Tổng lợi nhuận trước thuế (50=30+40)</t>
  </si>
  <si>
    <t>CÔNG TY CỔ PHẦN VẬN TẢI VÀ THUÊ TÀU</t>
  </si>
  <si>
    <t>I- Đặc điểm hoạt động của doanh nghiệp:</t>
  </si>
  <si>
    <t>1- Hình thức sở hữu vốn: Công ty cổ phần với 51% vốn Nhà nước.</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</si>
  <si>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</si>
  <si>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</si>
  <si>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</si>
  <si>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</si>
  <si>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</si>
  <si>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</si>
  <si>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</si>
  <si>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</si>
  <si>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</si>
  <si>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</si>
  <si>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</si>
  <si>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</si>
  <si>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</si>
  <si>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</si>
  <si>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</si>
  <si>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</si>
  <si>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</si>
  <si>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</si>
  <si>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</si>
  <si>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</si>
  <si>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</si>
  <si>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</si>
  <si>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</si>
  <si>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</si>
  <si>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</si>
  <si>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</si>
  <si>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</si>
  <si>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</si>
  <si>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</si>
  <si>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 Nguyễn Hồng Phúc                          Nguyễn Thanh Thủy</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</si>
  <si>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</si>
  <si>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</si>
  <si>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</si>
  <si>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</si>
  <si>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</si>
  <si>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</si>
  <si>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</si>
  <si>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</si>
  <si>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</si>
  <si>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</si>
  <si>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</si>
  <si>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</si>
  <si>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</si>
  <si>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</si>
  <si>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</si>
  <si>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</si>
  <si>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</si>
  <si>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</si>
  <si>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</si>
  <si>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</si>
  <si>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</si>
  <si>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</si>
  <si>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</si>
  <si>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</si>
  <si>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</si>
  <si>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</si>
  <si>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</si>
  <si>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</si>
  <si>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</si>
  <si>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17. Nguuồn vốn chủ sở hữu</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</si>
  <si>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</si>
  <si>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</si>
  <si>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</si>
  <si>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</si>
  <si>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</si>
  <si>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</si>
  <si>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</si>
  <si>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</si>
  <si>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</si>
  <si>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</si>
  <si>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</si>
  <si>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</si>
  <si>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</si>
  <si>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</si>
  <si>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</si>
  <si>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</si>
  <si>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</si>
  <si>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</si>
  <si>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</si>
  <si>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</si>
  <si>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</si>
  <si>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</si>
  <si>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</si>
  <si>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</si>
  <si>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</si>
  <si>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</si>
  <si>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</si>
  <si>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</si>
  <si>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</si>
  <si>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</si>
  <si>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</si>
  <si>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</si>
  <si>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</si>
  <si>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</si>
  <si>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</si>
  <si>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</si>
  <si>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</si>
  <si>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</si>
  <si>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</si>
  <si>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</si>
  <si>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</si>
  <si>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</si>
  <si>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</si>
  <si>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</si>
  <si>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</si>
  <si>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</si>
  <si>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</si>
  <si>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</si>
  <si>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</si>
  <si>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 xml:space="preserve">   Trong đó: những công trình lớn</t>
  </si>
  <si>
    <t xml:space="preserve">     + Công trình …</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</si>
  <si>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</si>
  <si>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</si>
  <si>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</si>
  <si>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</si>
  <si>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</si>
  <si>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</si>
  <si>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</si>
  <si>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</si>
  <si>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</si>
  <si>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</si>
  <si>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</si>
  <si>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</si>
  <si>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</si>
  <si>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</si>
  <si>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</si>
  <si>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</si>
  <si>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</si>
  <si>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13. Chi phí trả trước dài hạn</t>
  </si>
  <si>
    <t xml:space="preserve"> - Số dư đầu năm</t>
  </si>
  <si>
    <t xml:space="preserve"> - Tăng trong năm</t>
  </si>
  <si>
    <t xml:space="preserve"> - Đã kết chuyển vào CPSXKD trong năm</t>
  </si>
  <si>
    <t xml:space="preserve"> - Số dư cuối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</si>
  <si>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</si>
  <si>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</si>
  <si>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</si>
  <si>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</si>
  <si>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</si>
  <si>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</si>
  <si>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</si>
  <si>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</si>
  <si>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</si>
  <si>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</si>
  <si>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</si>
  <si>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</si>
  <si>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</si>
  <si>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</si>
  <si>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Tiền đất, tiền thuê đất</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</si>
  <si>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</si>
  <si>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</si>
  <si>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</si>
  <si>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</si>
  <si>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</si>
  <si>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</si>
  <si>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</si>
  <si>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Tài sản thừa chờ xử lý</t>
  </si>
  <si>
    <t xml:space="preserve"> - Kinh phí công đoàn</t>
  </si>
  <si>
    <t xml:space="preserve"> - Phải trả về cổ phần hóa</t>
  </si>
  <si>
    <t xml:space="preserve"> - Cổ tức phải trả</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</si>
  <si>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</si>
  <si>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</si>
  <si>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</si>
  <si>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</si>
  <si>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</si>
  <si>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</si>
  <si>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</si>
  <si>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</si>
  <si>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</si>
  <si>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</si>
  <si>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</si>
  <si>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</si>
  <si>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</si>
  <si>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</si>
  <si>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</si>
  <si>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</si>
  <si>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</si>
  <si>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</si>
  <si>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</si>
  <si>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</si>
  <si>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</si>
  <si>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</si>
  <si>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</si>
  <si>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</si>
  <si>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</si>
  <si>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</si>
  <si>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</si>
  <si>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</si>
  <si>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</si>
  <si>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</si>
  <si>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</si>
  <si>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</si>
  <si>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Tổng cộng</t>
  </si>
  <si>
    <t xml:space="preserve">   Người lập biểu                                     Kế toán trưởng</t>
  </si>
  <si>
    <t>Nguyễn Hồng Phúc                         Nguyễn Thanh Thủy</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</si>
  <si>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</si>
  <si>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</si>
  <si>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</si>
  <si>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</si>
  <si>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</si>
  <si>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</si>
  <si>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</si>
  <si>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</si>
  <si>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</si>
  <si>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</si>
  <si>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</si>
  <si>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</si>
  <si>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</si>
  <si>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</si>
  <si>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</si>
  <si>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</si>
  <si>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</si>
  <si>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</si>
  <si>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</si>
  <si>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</si>
  <si>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</si>
  <si>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</si>
  <si>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</si>
  <si>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</si>
  <si>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</si>
  <si>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</si>
  <si>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</si>
  <si>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</si>
  <si>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</si>
  <si>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</si>
  <si>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</si>
  <si>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</si>
  <si>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</si>
  <si>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</si>
  <si>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</si>
  <si>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</si>
  <si>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</si>
  <si>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</si>
  <si>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</si>
  <si>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Lãi tiền vay</t>
  </si>
  <si>
    <t xml:space="preserve">               - Chênh lệch tỷ giá</t>
  </si>
  <si>
    <t xml:space="preserve"> - Lỗ do thanh lý các khoản đầu tư ngắn hạn</t>
  </si>
  <si>
    <t xml:space="preserve"> - Lỗ phát sinh khi bán ngoại tệ</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</si>
  <si>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</si>
  <si>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</si>
  <si>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</si>
  <si>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</si>
  <si>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</si>
  <si>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</si>
  <si>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</si>
  <si>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VII Những thông tin khác</t>
  </si>
  <si>
    <t>1. Những khoản nợ ngẫu nhiên, khoản cam kết và những thông tin tài chính khác</t>
  </si>
  <si>
    <t>2. Thông tin so sánh:</t>
  </si>
  <si>
    <t>7. Tăng, giảm tài sản cố định hữu hình:</t>
  </si>
  <si>
    <t>Phưong tiện vận tải truyền dãn</t>
  </si>
  <si>
    <t>Nguyên giá¸ TSCĐ hữu hình</t>
  </si>
  <si>
    <t>Số dư đầu năm:</t>
  </si>
  <si>
    <t>Nhãn hiệu hàng hóa</t>
  </si>
  <si>
    <t xml:space="preserve"> - BHYT, BHXH,BHTN</t>
  </si>
  <si>
    <t xml:space="preserve">27. Thuế thu nhập doanh nghiệp phải nộp và lợi nhuận  </t>
  </si>
  <si>
    <t>3. Những thông tin khác ./.</t>
  </si>
  <si>
    <t xml:space="preserve">                                  Tổng Giám đốc</t>
  </si>
  <si>
    <t xml:space="preserve">                                  Ngô Xuân Hồng</t>
  </si>
  <si>
    <t>Năm nay</t>
  </si>
  <si>
    <t>Năm trước</t>
  </si>
  <si>
    <t>5. Lợi nhuận gộp về bán hàng và cung cấp dịch vụ:(20=10-11)</t>
  </si>
  <si>
    <t>Mẫu số B09a - DN</t>
  </si>
  <si>
    <t>15. Chi phí thuế thu nhập doanh nghiệp hiện hành</t>
  </si>
  <si>
    <t>16. Chi phí thuế thu nhập doanh nghiệp hoãn lại</t>
  </si>
  <si>
    <t>17. Lợi nhuận sau thuế thu nhập doanh nghiệp (60= 50-51-52)</t>
  </si>
  <si>
    <t>18. Lãi cơ bản trên cổ phiếu</t>
  </si>
  <si>
    <t xml:space="preserve">                                             Tổng giám đốc</t>
  </si>
  <si>
    <t xml:space="preserve">                                            Ngô Xuân Hồng</t>
  </si>
  <si>
    <t xml:space="preserve">            Người lập biểu                                                               Kế toán trưởng</t>
  </si>
  <si>
    <t xml:space="preserve">          Nguyễn Hồng Phúc                                                   Nguyễn Thanh Thủy</t>
  </si>
  <si>
    <t>12. Các khoản đầu tư tài chính dài hạn</t>
  </si>
  <si>
    <t xml:space="preserve"> - Lãi chênh lệch tỷ giá</t>
  </si>
  <si>
    <r>
      <t xml:space="preserve">Tel: </t>
    </r>
    <r>
      <rPr>
        <sz val="12"/>
        <rFont val="Times New Roman"/>
        <family val="1"/>
      </rPr>
      <t xml:space="preserve">043.8228915, </t>
    </r>
    <r>
      <rPr>
        <b/>
        <sz val="12"/>
        <rFont val="Times New Roman"/>
        <family val="1"/>
      </rPr>
      <t>Fax</t>
    </r>
    <r>
      <rPr>
        <sz val="12"/>
        <rFont val="Times New Roman"/>
        <family val="1"/>
      </rPr>
      <t>: 043.9423679</t>
    </r>
  </si>
  <si>
    <r>
      <t>CÔNG TY: Công ty Cổ phần vận tải và thuê tàu
Địa chỉ:</t>
    </r>
    <r>
      <rPr>
        <sz val="12"/>
        <rFont val="Times New Roman"/>
        <family val="1"/>
      </rPr>
      <t xml:space="preserve"> 74 Nguyễn Du, Hà Nội</t>
    </r>
  </si>
  <si>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</si>
  <si>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CÔNG TY: Công ty Cổ phần vận tải và thuê tàu</t>
  </si>
  <si>
    <t>DN - BẢNG CÂN ĐỐI KẾ TOÁN</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</si>
  <si>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</si>
  <si>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</si>
  <si>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Công ty</t>
    </r>
    <r>
      <rPr>
        <sz val="12"/>
        <rFont val="Times New Roman"/>
        <family val="1"/>
      </rPr>
      <t>: Công ty Cổ phần vận tải và thuê tàu</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</si>
  <si>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</si>
  <si>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</si>
  <si>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</si>
  <si>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 xml:space="preserve">                                YEN</t>
  </si>
  <si>
    <t xml:space="preserve">                                SGD</t>
  </si>
  <si>
    <t>TỔNG CỘNG NGUỒN VỐN</t>
  </si>
  <si>
    <t>10. Vốn chủ sở hữu</t>
  </si>
  <si>
    <t>Tiền thu do đi vay</t>
  </si>
  <si>
    <t>31/03/2011</t>
  </si>
  <si>
    <t>Tiền thu do các chủ sở hữu góp vốn</t>
  </si>
  <si>
    <t>Tiền thu từ lãi tiền gửi</t>
  </si>
  <si>
    <t>Tiền đã trả nợ vay</t>
  </si>
  <si>
    <t>Tiền đã hoàn vốn cho các chủ sở hữu</t>
  </si>
  <si>
    <t>Tiền lãi đã trả cho các nhà đầu tư vào doanh nghiệp</t>
  </si>
  <si>
    <t>T¹i ngµy 01/01/2011</t>
  </si>
  <si>
    <t>T¹i ngµy 31/12/2010</t>
  </si>
  <si>
    <t xml:space="preserve">Mẫu số: Q-01d </t>
  </si>
  <si>
    <t>Mẫu số Q-02d</t>
  </si>
  <si>
    <t xml:space="preserve">Mẫu số Q-03d </t>
  </si>
  <si>
    <t>TÀI SẢN</t>
  </si>
  <si>
    <t xml:space="preserve">A - TÀI SẢN NGẮN HẠN </t>
  </si>
  <si>
    <t>Mã chỉ tiêu</t>
  </si>
  <si>
    <t>Lưu chuyển tiền thuần trong kỳ (50 = 20+30+40)</t>
  </si>
  <si>
    <t>Tiền và tương đương tiền cuối kỳ (70 = 50+60+61)</t>
  </si>
  <si>
    <t>CÁC CHỈ TIÊU NGOÀI BẢNG CÂN ĐỐI KẾ TOÁN</t>
  </si>
  <si>
    <t>Báo cáo tài chính
Quý 2 năm tài chính 2011</t>
  </si>
  <si>
    <t>30/06/2011</t>
  </si>
  <si>
    <t>Báo cáo tài chính 
Quý 2 năm tài chính 2011</t>
  </si>
  <si>
    <t>Quý 2</t>
  </si>
  <si>
    <t>Lũy kế từ đầu năm đến cuối quý 2</t>
  </si>
  <si>
    <t>30/06/2010</t>
  </si>
  <si>
    <t>Số dư đến 30/06/2011</t>
  </si>
  <si>
    <t>Sè d­ ®Õn 30/06/2011</t>
  </si>
  <si>
    <t>Quý 2 năm tài chính 2011</t>
  </si>
  <si>
    <t>DN - BÁO CÁO KẾT QUẢ  KINH DOANH - QUÝ 2 NĂM 2011</t>
  </si>
  <si>
    <t>DN - BẢN THUYẾT MINH BÁO CÁO TÀI CHÍNH QUÝ II NĂM 2011</t>
  </si>
  <si>
    <t>01/01/2011-30/06/2011</t>
  </si>
  <si>
    <t>01/01/2010-30/06/2010</t>
  </si>
  <si>
    <t xml:space="preserve"> - Tại ngày 30/06/2011</t>
  </si>
  <si>
    <t xml:space="preserve">       DN- BÁO CÁO LƯU CHUYỂN TIỀN TỆ - PPTT- QUÝ II NĂM 2011</t>
  </si>
  <si>
    <r>
      <t xml:space="preserve">Giải trình nguyên nhân dẫn đến biến động về kết quả kinh doanh giữa kỳ báo cáo Quý 2 năm 2010 so với Quý 2 năm 2011:
-Tổng lợi nhuận kế toán sau thuế thu nhập doanh nghiệp Quý 2 năm 2010 = </t>
    </r>
    <r>
      <rPr>
        <b/>
        <sz val="12"/>
        <color indexed="8"/>
        <rFont val="Times New Roman"/>
        <family val="1"/>
      </rPr>
      <t>6.730.098.758 đ</t>
    </r>
    <r>
      <rPr>
        <sz val="12"/>
        <color indexed="8"/>
        <rFont val="Times New Roman"/>
        <family val="1"/>
      </rPr>
      <t xml:space="preserve">
-Tổng lợi nhuận kế toán sau thuế thu nhập doanh nghiệp Quý 2 năm 2011 = </t>
    </r>
    <r>
      <rPr>
        <b/>
        <sz val="12"/>
        <color indexed="8"/>
        <rFont val="Times New Roman"/>
        <family val="1"/>
      </rPr>
      <t>79.181.217.455 đ</t>
    </r>
    <r>
      <rPr>
        <sz val="12"/>
        <color indexed="8"/>
        <rFont val="Times New Roman"/>
        <family val="1"/>
      </rPr>
      <t xml:space="preserve">
Như vậy, kết quả sản xuất kinh doanh Quý 2 năm 2011 tăng so với Quý 2 năm 2010 là: </t>
    </r>
    <r>
      <rPr>
        <b/>
        <sz val="12"/>
        <color indexed="8"/>
        <rFont val="Times New Roman"/>
        <family val="1"/>
      </rPr>
      <t>1,176.52% .</t>
    </r>
    <r>
      <rPr>
        <sz val="12"/>
        <color indexed="8"/>
        <rFont val="Times New Roman"/>
        <family val="1"/>
      </rPr>
      <t xml:space="preserve">
</t>
    </r>
    <r>
      <rPr>
        <b/>
        <sz val="12"/>
        <color indexed="8"/>
        <rFont val="Times New Roman"/>
        <family val="1"/>
      </rPr>
      <t>Công ty xin giải trình như sau:</t>
    </r>
    <r>
      <rPr>
        <sz val="12"/>
        <color indexed="8"/>
        <rFont val="Times New Roman"/>
        <family val="1"/>
      </rPr>
      <t xml:space="preserve">
Kết quả kinh doanh Quý 2 năm 2011 của Công ty tăng so với Quý 2 cùng kỳ năm trước là do có khoản thu nhập bất thường về việc chuyển nhượng quyền sử dụng đất và tài sản tại nhà số 22 Phạm Ngọc Thạch, Phường 6, Quận 3, TP.HCM theo Nghị quyết số 111/VF-HĐQT ngày 20/12/2010 của Hội đồng quản trị Công ty./.
</t>
    </r>
  </si>
  <si>
    <t>Lũy kế từ đầu năm
đến cuối Quý 2 năm 2010</t>
  </si>
  <si>
    <t>Lũy kế từ đầu năm
đến cuối Quý 2 năm 2011</t>
  </si>
  <si>
    <r>
      <t xml:space="preserve">Tiền chi nộp thuế thu nhập DN </t>
    </r>
    <r>
      <rPr>
        <sz val="11"/>
        <rFont val=".VnTime"/>
        <family val="2"/>
      </rPr>
      <t>vµ c¸c kho¶n kh¸c cho NN</t>
    </r>
  </si>
  <si>
    <t xml:space="preserve">    Người lập biểu                                    Kế toán trưởng</t>
  </si>
  <si>
    <t>24.1 Doanh thu bán hàng và cung cấp dịch vụ</t>
  </si>
  <si>
    <t>01/01/2011- 30/06/2011</t>
  </si>
  <si>
    <t>(đã ký)</t>
  </si>
  <si>
    <t>(đã ký)                                                     (đã ký)</t>
  </si>
  <si>
    <t>Hà Nội, ngày 25  tháng 07 năm 2011</t>
  </si>
  <si>
    <t xml:space="preserve">                    Hà Nội, ngày  25  tháng 07  năm 2011  </t>
  </si>
  <si>
    <t>Hà Nội, ngày 25  tháng 07 năm  2011</t>
  </si>
  <si>
    <t>(đã ký)                                                 (đã ký)</t>
  </si>
  <si>
    <t xml:space="preserve">            Hà Nội, ngày 25 tháng 07 năm 2011</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</si>
</sst>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 #,##0.00_ ;_ * \-#,##0.00_ ;_ * &quot;-&quot;??_ ;_ @_ "/>
    <numFmt numFmtId="173" formatCode="#,##0;[Red]#,##0"/>
    <numFmt numFmtId="174" formatCode="#,##0_ ;[Red]\-#,##0\ "/>
    <numFmt numFmtId="175" formatCode="_(* #,##0_);_(* \(#,##0\);_(* &quot;-&quot;??_);_(@_)"/>
    <numFmt numFmtId="176" formatCode="0_);[Red]\(0\)"/>
    <numFmt numFmtId="177" formatCode="[$-409]dddd\,\ mmmm\ dd\,\ yyyy"/>
    <numFmt numFmtId="178" formatCode="mm/dd/yy;@"/>
    <numFmt numFmtId="179" formatCode="m/d/yyyy;@"/>
    <numFmt numFmtId="180" formatCode="[$-409]h:mm:ss\ AM/PM"/>
    <numFmt numFmtId="181" formatCode="#,##0.0;[Red]#,##0.0"/>
    <numFmt numFmtId="182" formatCode="mm/dd/yyyy"/>
    <numFmt numFmtId="183" formatCode="00000"/>
    <numFmt numFmtId="184" formatCode="mm/dd/yy"/>
    <numFmt numFmtId="185" formatCode="dd/mm/yyyy"/>
    <numFmt numFmtId="186" formatCode="0.00;[Red]0.00"/>
    <numFmt numFmtId="187" formatCode="0.00_);\(0.00\)"/>
  </numFmts>
  <fonts count="67">
    <font>
      <sz val="12"/>
      <name val=".VnTime"/>
      <family val="0"/>
    </font>
    <font>
      <b/>
      <sz val="12"/>
      <name val=".VnTime"/>
      <family val="2"/>
    </font>
    <font>
      <i/>
      <sz val="12"/>
      <name val=".VnTime"/>
      <family val="2"/>
    </font>
    <font>
      <sz val="10"/>
      <name val=".VnTime"/>
      <family val="2"/>
    </font>
    <font>
      <b/>
      <sz val="10"/>
      <name val=".VnTime"/>
      <family val="2"/>
    </font>
    <font>
      <sz val="10"/>
      <name val="Arial"/>
      <family val="0"/>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b/>
      <sz val="10"/>
      <name val="Times New Roman"/>
      <family val="1"/>
    </font>
    <font>
      <sz val="11"/>
      <name val=".VnTime"/>
      <family val="0"/>
    </font>
    <font>
      <b/>
      <i/>
      <sz val="11"/>
      <name val="Times New Roman"/>
      <family val="1"/>
    </font>
    <font>
      <i/>
      <sz val="11"/>
      <name val="Times New Roman"/>
      <family val="1"/>
    </font>
    <font>
      <i/>
      <sz val="11"/>
      <color indexed="8"/>
      <name val="Times New Roman"/>
      <family val="1"/>
    </font>
    <font>
      <sz val="11"/>
      <color indexed="8"/>
      <name val="Times New Roman"/>
      <family val="1"/>
    </font>
    <font>
      <b/>
      <sz val="11"/>
      <color indexed="8"/>
      <name val="Times New Roman"/>
      <family val="1"/>
    </font>
    <font>
      <sz val="10"/>
      <color indexed="8"/>
      <name val=".VnTime"/>
      <family val="2"/>
    </font>
    <font>
      <sz val="8"/>
      <name val=".VnTime"/>
      <family val="0"/>
    </font>
    <font>
      <i/>
      <sz val="12"/>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sz val="11"/>
      <color indexed="9"/>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2">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36">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ont="1"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0"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horizontal="center"/>
    </xf>
    <xf numFmtId="3" fontId="0" fillId="33" borderId="0" xfId="0" applyNumberFormat="1" applyFont="1" applyFill="1" applyBorder="1" applyAlignment="1">
      <alignment horizontal="right"/>
    </xf>
    <xf numFmtId="0" fontId="0" fillId="33" borderId="19" xfId="0" applyFill="1" applyBorder="1" applyAlignment="1">
      <alignment/>
    </xf>
    <xf numFmtId="0" fontId="0" fillId="33" borderId="20" xfId="0" applyFill="1" applyBorder="1" applyAlignment="1">
      <alignment/>
    </xf>
    <xf numFmtId="0" fontId="1" fillId="33" borderId="20" xfId="0" applyFont="1" applyFill="1" applyBorder="1" applyAlignment="1">
      <alignment/>
    </xf>
    <xf numFmtId="0" fontId="1" fillId="33" borderId="17" xfId="0" applyFont="1" applyFill="1" applyBorder="1" applyAlignment="1">
      <alignment/>
    </xf>
    <xf numFmtId="0" fontId="0" fillId="33" borderId="21" xfId="0" applyFont="1" applyFill="1" applyBorder="1" applyAlignment="1">
      <alignment/>
    </xf>
    <xf numFmtId="3" fontId="0" fillId="33" borderId="21" xfId="0" applyNumberFormat="1" applyFont="1" applyFill="1" applyBorder="1" applyAlignment="1">
      <alignment horizontal="right"/>
    </xf>
    <xf numFmtId="0" fontId="2" fillId="33" borderId="22" xfId="0" applyFont="1" applyFill="1" applyBorder="1" applyAlignment="1">
      <alignment/>
    </xf>
    <xf numFmtId="0" fontId="0" fillId="33" borderId="22" xfId="0" applyFont="1" applyFill="1" applyBorder="1" applyAlignment="1">
      <alignment/>
    </xf>
    <xf numFmtId="3" fontId="0" fillId="33" borderId="22" xfId="0" applyNumberFormat="1" applyFont="1" applyFill="1" applyBorder="1" applyAlignment="1">
      <alignment horizontal="right"/>
    </xf>
    <xf numFmtId="0" fontId="0" fillId="33" borderId="16"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5" xfId="0" applyFill="1" applyBorder="1" applyAlignment="1">
      <alignment horizontal="center" vertical="center" wrapText="1"/>
    </xf>
    <xf numFmtId="0" fontId="1" fillId="33" borderId="15" xfId="0" applyFont="1"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3" fontId="3" fillId="33" borderId="24" xfId="0" applyNumberFormat="1" applyFont="1" applyFill="1" applyBorder="1" applyAlignment="1">
      <alignment/>
    </xf>
    <xf numFmtId="3" fontId="0" fillId="33" borderId="24" xfId="0" applyNumberFormat="1" applyFill="1" applyBorder="1" applyAlignment="1">
      <alignment/>
    </xf>
    <xf numFmtId="3" fontId="0" fillId="33" borderId="18" xfId="0" applyNumberFormat="1" applyFill="1" applyBorder="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23" xfId="0" applyNumberFormat="1" applyFill="1" applyBorder="1" applyAlignment="1">
      <alignment/>
    </xf>
    <xf numFmtId="3" fontId="0" fillId="33" borderId="10" xfId="0" applyNumberFormat="1" applyFill="1" applyBorder="1" applyAlignment="1">
      <alignment/>
    </xf>
    <xf numFmtId="3" fontId="0" fillId="33" borderId="0" xfId="0" applyNumberFormat="1" applyFill="1" applyBorder="1" applyAlignment="1">
      <alignment/>
    </xf>
    <xf numFmtId="3" fontId="0" fillId="33" borderId="11" xfId="0" applyNumberFormat="1" applyFill="1" applyBorder="1" applyAlignment="1">
      <alignment/>
    </xf>
    <xf numFmtId="3" fontId="0" fillId="33" borderId="19" xfId="0" applyNumberFormat="1" applyFill="1" applyBorder="1" applyAlignment="1">
      <alignment/>
    </xf>
    <xf numFmtId="3" fontId="0" fillId="33" borderId="20" xfId="0" applyNumberFormat="1" applyFill="1" applyBorder="1" applyAlignment="1">
      <alignment/>
    </xf>
    <xf numFmtId="3" fontId="0" fillId="33" borderId="15" xfId="0" applyNumberForma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6" fillId="0" borderId="0" xfId="0" applyFont="1" applyBorder="1" applyAlignment="1">
      <alignment/>
    </xf>
    <xf numFmtId="0" fontId="6" fillId="0" borderId="0" xfId="0" applyFont="1" applyAlignment="1">
      <alignment/>
    </xf>
    <xf numFmtId="0" fontId="8" fillId="0" borderId="20" xfId="0" applyFont="1" applyBorder="1" applyAlignment="1">
      <alignment/>
    </xf>
    <xf numFmtId="0" fontId="7" fillId="0" borderId="0" xfId="0" applyFont="1" applyAlignment="1">
      <alignment vertical="center"/>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49" fontId="6" fillId="0" borderId="0" xfId="0" applyNumberFormat="1" applyFont="1" applyAlignment="1">
      <alignment wrapText="1"/>
    </xf>
    <xf numFmtId="0" fontId="6" fillId="0" borderId="0" xfId="55" applyFont="1" applyFill="1" applyBorder="1">
      <alignment/>
      <protection/>
    </xf>
    <xf numFmtId="0" fontId="7" fillId="0" borderId="0" xfId="0" applyFont="1" applyBorder="1" applyAlignment="1">
      <alignment horizontal="center"/>
    </xf>
    <xf numFmtId="37" fontId="3" fillId="33" borderId="24" xfId="0" applyNumberFormat="1" applyFont="1" applyFill="1" applyBorder="1" applyAlignment="1">
      <alignment/>
    </xf>
    <xf numFmtId="3" fontId="4" fillId="33" borderId="24" xfId="0" applyNumberFormat="1" applyFont="1" applyFill="1" applyBorder="1" applyAlignment="1">
      <alignment/>
    </xf>
    <xf numFmtId="37" fontId="4" fillId="33" borderId="18" xfId="0" applyNumberFormat="1" applyFont="1" applyFill="1" applyBorder="1" applyAlignment="1">
      <alignment/>
    </xf>
    <xf numFmtId="3" fontId="6" fillId="0" borderId="0" xfId="0" applyNumberFormat="1" applyFont="1" applyAlignment="1">
      <alignment horizontal="center"/>
    </xf>
    <xf numFmtId="0" fontId="1" fillId="33" borderId="26" xfId="0" applyFont="1" applyFill="1" applyBorder="1" applyAlignment="1">
      <alignment horizontal="center"/>
    </xf>
    <xf numFmtId="0" fontId="1" fillId="33" borderId="26" xfId="0" applyFont="1" applyFill="1" applyBorder="1" applyAlignment="1">
      <alignment horizontal="center" vertical="center" wrapText="1"/>
    </xf>
    <xf numFmtId="0" fontId="1" fillId="33" borderId="24" xfId="0" applyFont="1" applyFill="1" applyBorder="1" applyAlignment="1">
      <alignment/>
    </xf>
    <xf numFmtId="0" fontId="2" fillId="33" borderId="24" xfId="0" applyFont="1" applyFill="1" applyBorder="1" applyAlignment="1">
      <alignment/>
    </xf>
    <xf numFmtId="3" fontId="11" fillId="33" borderId="24" xfId="0" applyNumberFormat="1" applyFont="1" applyFill="1" applyBorder="1" applyAlignment="1">
      <alignment/>
    </xf>
    <xf numFmtId="0" fontId="7" fillId="0" borderId="0" xfId="0" applyFont="1" applyAlignment="1">
      <alignment horizontal="left"/>
    </xf>
    <xf numFmtId="0" fontId="10" fillId="0" borderId="0" xfId="0" applyFont="1" applyAlignment="1">
      <alignment horizontal="center"/>
    </xf>
    <xf numFmtId="0" fontId="7" fillId="0" borderId="26" xfId="0" applyFont="1" applyBorder="1" applyAlignment="1">
      <alignment horizontal="center"/>
    </xf>
    <xf numFmtId="0" fontId="6" fillId="0" borderId="26" xfId="0" applyFont="1" applyBorder="1" applyAlignment="1">
      <alignment horizontal="center"/>
    </xf>
    <xf numFmtId="4" fontId="7" fillId="0" borderId="26" xfId="0" applyNumberFormat="1" applyFont="1" applyBorder="1" applyAlignment="1">
      <alignment horizontal="center" vertical="center" wrapText="1"/>
    </xf>
    <xf numFmtId="182" fontId="7" fillId="0" borderId="26" xfId="0" applyNumberFormat="1" applyFont="1" applyBorder="1" applyAlignment="1">
      <alignment horizontal="center" vertical="center" wrapText="1"/>
    </xf>
    <xf numFmtId="0" fontId="6" fillId="0" borderId="25" xfId="0" applyFont="1" applyBorder="1" applyAlignment="1">
      <alignment horizontal="center"/>
    </xf>
    <xf numFmtId="0" fontId="7" fillId="0" borderId="27" xfId="0" applyFont="1" applyBorder="1" applyAlignment="1">
      <alignment horizontal="center"/>
    </xf>
    <xf numFmtId="3" fontId="7" fillId="0" borderId="27" xfId="0" applyNumberFormat="1" applyFont="1" applyBorder="1" applyAlignment="1">
      <alignment horizontal="center"/>
    </xf>
    <xf numFmtId="3" fontId="7" fillId="0" borderId="27" xfId="0" applyNumberFormat="1" applyFont="1" applyBorder="1" applyAlignment="1">
      <alignment/>
    </xf>
    <xf numFmtId="0" fontId="7" fillId="0" borderId="28" xfId="0" applyFont="1" applyBorder="1" applyAlignment="1">
      <alignment/>
    </xf>
    <xf numFmtId="0" fontId="7" fillId="0" borderId="28" xfId="0" applyFont="1" applyBorder="1" applyAlignment="1">
      <alignment horizontal="center"/>
    </xf>
    <xf numFmtId="3" fontId="7" fillId="0" borderId="28" xfId="0" applyNumberFormat="1" applyFont="1" applyBorder="1" applyAlignment="1">
      <alignment horizontal="center"/>
    </xf>
    <xf numFmtId="3" fontId="7" fillId="0" borderId="28"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3" fontId="13" fillId="0" borderId="28" xfId="0" applyNumberFormat="1" applyFont="1" applyBorder="1" applyAlignment="1">
      <alignment/>
    </xf>
    <xf numFmtId="37" fontId="6" fillId="0" borderId="28" xfId="0" applyNumberFormat="1" applyFont="1" applyBorder="1" applyAlignment="1">
      <alignment/>
    </xf>
    <xf numFmtId="41" fontId="6" fillId="0" borderId="28" xfId="0" applyNumberFormat="1" applyFont="1" applyBorder="1" applyAlignment="1">
      <alignment/>
    </xf>
    <xf numFmtId="37" fontId="7" fillId="0" borderId="28" xfId="0" applyNumberFormat="1" applyFont="1" applyBorder="1" applyAlignment="1">
      <alignment/>
    </xf>
    <xf numFmtId="0" fontId="7" fillId="0" borderId="29" xfId="0" applyFont="1" applyBorder="1" applyAlignment="1">
      <alignment/>
    </xf>
    <xf numFmtId="0" fontId="7" fillId="0" borderId="29" xfId="0" applyFont="1" applyBorder="1" applyAlignment="1">
      <alignment horizontal="center"/>
    </xf>
    <xf numFmtId="3" fontId="7" fillId="0" borderId="29" xfId="0" applyNumberFormat="1" applyFont="1" applyBorder="1" applyAlignment="1">
      <alignment horizontal="center"/>
    </xf>
    <xf numFmtId="3" fontId="7" fillId="0" borderId="29" xfId="0" applyNumberFormat="1" applyFont="1" applyBorder="1" applyAlignment="1">
      <alignment/>
    </xf>
    <xf numFmtId="3" fontId="6" fillId="0" borderId="28" xfId="0" applyNumberFormat="1" applyFont="1" applyBorder="1" applyAlignment="1" quotePrefix="1">
      <alignment horizontal="center"/>
    </xf>
    <xf numFmtId="37" fontId="6" fillId="0" borderId="28" xfId="0" applyNumberFormat="1" applyFont="1" applyBorder="1" applyAlignment="1" quotePrefix="1">
      <alignment horizontal="right"/>
    </xf>
    <xf numFmtId="0" fontId="7" fillId="0" borderId="30" xfId="0" applyFont="1" applyBorder="1" applyAlignment="1">
      <alignment/>
    </xf>
    <xf numFmtId="0" fontId="7" fillId="0" borderId="30" xfId="0" applyFont="1" applyBorder="1" applyAlignment="1">
      <alignment horizontal="center"/>
    </xf>
    <xf numFmtId="3" fontId="7" fillId="0" borderId="30" xfId="0" applyNumberFormat="1" applyFont="1" applyBorder="1" applyAlignment="1">
      <alignment horizontal="center"/>
    </xf>
    <xf numFmtId="3" fontId="7" fillId="0" borderId="30" xfId="0" applyNumberFormat="1" applyFont="1" applyBorder="1" applyAlignment="1">
      <alignmen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6" fillId="0" borderId="31" xfId="0" applyFont="1" applyBorder="1" applyAlignment="1">
      <alignment/>
    </xf>
    <xf numFmtId="0" fontId="6" fillId="0" borderId="31" xfId="0" applyFont="1" applyBorder="1" applyAlignment="1">
      <alignment horizontal="center"/>
    </xf>
    <xf numFmtId="3" fontId="6" fillId="0" borderId="31" xfId="0" applyNumberFormat="1" applyFont="1" applyBorder="1" applyAlignment="1">
      <alignment horizontal="center"/>
    </xf>
    <xf numFmtId="3" fontId="6" fillId="0" borderId="31" xfId="0" applyNumberFormat="1" applyFont="1" applyBorder="1" applyAlignment="1">
      <alignment/>
    </xf>
    <xf numFmtId="0" fontId="7" fillId="0" borderId="25" xfId="0" applyFont="1" applyBorder="1" applyAlignment="1">
      <alignment horizontal="center"/>
    </xf>
    <xf numFmtId="3" fontId="7" fillId="0" borderId="25" xfId="0" applyNumberFormat="1" applyFont="1" applyBorder="1" applyAlignment="1">
      <alignment horizontal="center"/>
    </xf>
    <xf numFmtId="3" fontId="7" fillId="0" borderId="25" xfId="0" applyNumberFormat="1" applyFont="1" applyBorder="1" applyAlignment="1">
      <alignment/>
    </xf>
    <xf numFmtId="3" fontId="6" fillId="0" borderId="0" xfId="0" applyNumberFormat="1" applyFont="1" applyAlignment="1">
      <alignment/>
    </xf>
    <xf numFmtId="0" fontId="6" fillId="0" borderId="25" xfId="0" applyFont="1" applyBorder="1" applyAlignment="1">
      <alignment/>
    </xf>
    <xf numFmtId="3" fontId="6" fillId="0" borderId="25" xfId="0" applyNumberFormat="1" applyFont="1" applyBorder="1" applyAlignment="1">
      <alignment horizontal="center"/>
    </xf>
    <xf numFmtId="0" fontId="7" fillId="0" borderId="26" xfId="0" applyFont="1" applyBorder="1" applyAlignment="1">
      <alignment horizontal="center" wrapText="1"/>
    </xf>
    <xf numFmtId="3" fontId="6" fillId="0" borderId="28" xfId="0" applyNumberFormat="1" applyFont="1" applyBorder="1" applyAlignment="1">
      <alignment horizontal="right"/>
    </xf>
    <xf numFmtId="0" fontId="13" fillId="0" borderId="28" xfId="0" applyFont="1" applyBorder="1" applyAlignment="1">
      <alignment/>
    </xf>
    <xf numFmtId="0" fontId="13" fillId="0" borderId="28" xfId="0" applyFont="1" applyBorder="1" applyAlignment="1">
      <alignment horizontal="center"/>
    </xf>
    <xf numFmtId="41" fontId="6" fillId="0" borderId="28" xfId="0" applyNumberFormat="1" applyFont="1" applyBorder="1" applyAlignment="1">
      <alignment horizontal="right"/>
    </xf>
    <xf numFmtId="0" fontId="6" fillId="0" borderId="28" xfId="0" applyFont="1" applyBorder="1" applyAlignment="1" quotePrefix="1">
      <alignment/>
    </xf>
    <xf numFmtId="41" fontId="7" fillId="0" borderId="28" xfId="0" applyNumberFormat="1" applyFont="1" applyBorder="1" applyAlignment="1">
      <alignment/>
    </xf>
    <xf numFmtId="0" fontId="6" fillId="0" borderId="27" xfId="0" applyFont="1" applyBorder="1" applyAlignment="1">
      <alignment/>
    </xf>
    <xf numFmtId="3" fontId="6" fillId="0" borderId="27" xfId="0" applyNumberFormat="1" applyFont="1" applyBorder="1" applyAlignment="1">
      <alignment/>
    </xf>
    <xf numFmtId="43" fontId="6" fillId="0" borderId="28" xfId="0" applyNumberFormat="1" applyFont="1" applyBorder="1" applyAlignment="1">
      <alignment/>
    </xf>
    <xf numFmtId="0" fontId="6" fillId="0" borderId="32" xfId="0" applyFont="1" applyBorder="1" applyAlignment="1">
      <alignment horizontal="center"/>
    </xf>
    <xf numFmtId="0" fontId="6" fillId="0" borderId="33" xfId="0" applyFont="1" applyBorder="1" applyAlignment="1">
      <alignment horizontal="center"/>
    </xf>
    <xf numFmtId="43" fontId="6" fillId="0" borderId="30" xfId="0" applyNumberFormat="1" applyFont="1" applyBorder="1" applyAlignment="1">
      <alignment/>
    </xf>
    <xf numFmtId="3" fontId="7" fillId="0" borderId="31" xfId="0" applyNumberFormat="1" applyFont="1" applyBorder="1" applyAlignment="1">
      <alignment/>
    </xf>
    <xf numFmtId="0" fontId="10" fillId="0" borderId="0" xfId="0" applyFont="1" applyAlignment="1">
      <alignment/>
    </xf>
    <xf numFmtId="0" fontId="7" fillId="0" borderId="27" xfId="0" applyFont="1" applyBorder="1" applyAlignment="1">
      <alignment/>
    </xf>
    <xf numFmtId="0" fontId="7" fillId="33" borderId="13" xfId="0" applyFont="1" applyFill="1" applyBorder="1" applyAlignment="1">
      <alignment horizontal="center"/>
    </xf>
    <xf numFmtId="0" fontId="7" fillId="33" borderId="12" xfId="0" applyFont="1" applyFill="1" applyBorder="1" applyAlignment="1">
      <alignment horizontal="center"/>
    </xf>
    <xf numFmtId="0" fontId="6" fillId="33" borderId="0" xfId="0" applyFont="1" applyFill="1" applyAlignment="1">
      <alignment/>
    </xf>
    <xf numFmtId="0" fontId="16" fillId="33" borderId="0" xfId="0" applyFont="1" applyFill="1" applyAlignment="1">
      <alignment/>
    </xf>
    <xf numFmtId="0" fontId="7"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7" fillId="33" borderId="20" xfId="0" applyFont="1" applyFill="1" applyBorder="1" applyAlignment="1">
      <alignment horizontal="center"/>
    </xf>
    <xf numFmtId="0" fontId="7" fillId="33" borderId="16" xfId="0" applyFont="1" applyFill="1" applyBorder="1" applyAlignment="1">
      <alignment/>
    </xf>
    <xf numFmtId="0" fontId="8" fillId="33" borderId="17" xfId="0" applyFont="1" applyFill="1" applyBorder="1" applyAlignment="1">
      <alignment/>
    </xf>
    <xf numFmtId="0" fontId="6" fillId="33" borderId="17" xfId="0" applyFont="1" applyFill="1" applyBorder="1" applyAlignment="1">
      <alignment/>
    </xf>
    <xf numFmtId="3" fontId="7" fillId="33" borderId="16" xfId="0" applyNumberFormat="1" applyFont="1" applyFill="1" applyBorder="1" applyAlignment="1">
      <alignment horizontal="right"/>
    </xf>
    <xf numFmtId="3" fontId="7" fillId="33" borderId="23" xfId="0" applyNumberFormat="1" applyFont="1" applyFill="1" applyBorder="1" applyAlignment="1">
      <alignment horizontal="right"/>
    </xf>
    <xf numFmtId="0" fontId="6" fillId="33" borderId="10" xfId="0" applyFont="1" applyFill="1" applyBorder="1" applyAlignment="1">
      <alignment/>
    </xf>
    <xf numFmtId="0" fontId="6" fillId="33" borderId="0" xfId="0" applyFont="1" applyFill="1" applyBorder="1" applyAlignment="1">
      <alignmen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0" fontId="6" fillId="33" borderId="19" xfId="0" applyFont="1" applyFill="1" applyBorder="1" applyAlignment="1">
      <alignment/>
    </xf>
    <xf numFmtId="0" fontId="6" fillId="33" borderId="20" xfId="0" applyFont="1" applyFill="1" applyBorder="1" applyAlignment="1">
      <alignmen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4" xfId="0" applyNumberFormat="1" applyFont="1" applyFill="1" applyBorder="1" applyAlignment="1">
      <alignment horizontal="right"/>
    </xf>
    <xf numFmtId="0" fontId="7" fillId="33" borderId="16" xfId="0" applyFont="1" applyFill="1" applyBorder="1" applyAlignment="1">
      <alignment/>
    </xf>
    <xf numFmtId="0" fontId="7" fillId="33" borderId="17" xfId="0" applyFont="1" applyFill="1" applyBorder="1" applyAlignment="1">
      <alignment horizontal="center"/>
    </xf>
    <xf numFmtId="0" fontId="7" fillId="33" borderId="23" xfId="0" applyFont="1" applyFill="1" applyBorder="1" applyAlignment="1">
      <alignment horizontal="center"/>
    </xf>
    <xf numFmtId="0" fontId="6" fillId="33" borderId="10" xfId="0" applyFont="1" applyFill="1" applyBorder="1" applyAlignment="1">
      <alignment/>
    </xf>
    <xf numFmtId="0" fontId="6" fillId="33" borderId="0" xfId="0" applyFont="1" applyFill="1" applyBorder="1" applyAlignment="1">
      <alignment/>
    </xf>
    <xf numFmtId="0" fontId="6" fillId="33" borderId="11" xfId="0" applyFont="1" applyFill="1" applyBorder="1" applyAlignment="1">
      <alignment/>
    </xf>
    <xf numFmtId="3" fontId="6" fillId="33" borderId="11" xfId="0" applyNumberFormat="1" applyFont="1" applyFill="1" applyBorder="1" applyAlignment="1">
      <alignment horizontal="center"/>
    </xf>
    <xf numFmtId="0" fontId="6" fillId="33" borderId="19" xfId="0" applyFont="1" applyFill="1" applyBorder="1" applyAlignment="1">
      <alignment/>
    </xf>
    <xf numFmtId="0" fontId="6" fillId="33" borderId="20" xfId="0" applyFont="1" applyFill="1" applyBorder="1" applyAlignment="1">
      <alignment/>
    </xf>
    <xf numFmtId="0" fontId="6" fillId="33" borderId="15" xfId="0" applyFont="1" applyFill="1" applyBorder="1" applyAlignment="1">
      <alignment/>
    </xf>
    <xf numFmtId="0" fontId="7" fillId="33" borderId="19" xfId="0" applyFont="1" applyFill="1" applyBorder="1" applyAlignment="1">
      <alignment horizontal="center"/>
    </xf>
    <xf numFmtId="0" fontId="7" fillId="33" borderId="15" xfId="0" applyFont="1" applyFill="1" applyBorder="1" applyAlignment="1">
      <alignment horizontal="center"/>
    </xf>
    <xf numFmtId="0" fontId="6" fillId="33" borderId="12" xfId="0" applyFont="1" applyFill="1" applyBorder="1" applyAlignment="1">
      <alignment/>
    </xf>
    <xf numFmtId="0" fontId="6" fillId="33" borderId="13" xfId="0" applyFont="1" applyFill="1" applyBorder="1" applyAlignment="1">
      <alignment/>
    </xf>
    <xf numFmtId="3" fontId="20" fillId="33" borderId="13" xfId="0" applyNumberFormat="1" applyFont="1" applyFill="1" applyBorder="1" applyAlignment="1">
      <alignment horizontal="right"/>
    </xf>
    <xf numFmtId="3" fontId="6" fillId="33" borderId="13" xfId="0" applyNumberFormat="1" applyFont="1" applyFill="1" applyBorder="1" applyAlignment="1">
      <alignment horizontal="right"/>
    </xf>
    <xf numFmtId="3" fontId="6" fillId="33" borderId="14" xfId="0" applyNumberFormat="1" applyFont="1" applyFill="1" applyBorder="1" applyAlignment="1">
      <alignment horizontal="right"/>
    </xf>
    <xf numFmtId="0" fontId="7" fillId="33" borderId="10" xfId="0" applyFont="1" applyFill="1" applyBorder="1" applyAlignment="1">
      <alignment/>
    </xf>
    <xf numFmtId="0" fontId="8" fillId="33" borderId="0" xfId="0" applyFont="1" applyFill="1" applyBorder="1" applyAlignment="1">
      <alignment/>
    </xf>
    <xf numFmtId="0" fontId="7" fillId="33" borderId="16" xfId="0" applyFont="1" applyFill="1" applyBorder="1" applyAlignment="1">
      <alignment horizontal="center"/>
    </xf>
    <xf numFmtId="3" fontId="7" fillId="33" borderId="13" xfId="0" applyNumberFormat="1" applyFont="1" applyFill="1" applyBorder="1" applyAlignment="1">
      <alignment horizontal="right"/>
    </xf>
    <xf numFmtId="3" fontId="6" fillId="33" borderId="0"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22" fillId="33" borderId="26" xfId="0" applyNumberFormat="1" applyFont="1" applyFill="1" applyBorder="1" applyAlignment="1">
      <alignment horizontal="right"/>
    </xf>
    <xf numFmtId="3" fontId="22" fillId="33" borderId="17" xfId="0" applyNumberFormat="1" applyFont="1" applyFill="1" applyBorder="1" applyAlignment="1">
      <alignment horizontal="right"/>
    </xf>
    <xf numFmtId="3" fontId="15" fillId="33" borderId="17" xfId="0" applyNumberFormat="1" applyFont="1" applyFill="1" applyBorder="1" applyAlignment="1">
      <alignment horizontal="right"/>
    </xf>
    <xf numFmtId="3" fontId="15" fillId="33" borderId="26" xfId="0" applyNumberFormat="1" applyFont="1" applyFill="1" applyBorder="1" applyAlignment="1">
      <alignment horizontal="right"/>
    </xf>
    <xf numFmtId="3" fontId="15" fillId="33" borderId="23" xfId="0" applyNumberFormat="1" applyFont="1" applyFill="1" applyBorder="1" applyAlignment="1">
      <alignment horizontal="right"/>
    </xf>
    <xf numFmtId="0" fontId="21" fillId="33" borderId="10" xfId="0" applyFont="1" applyFill="1" applyBorder="1" applyAlignment="1">
      <alignment/>
    </xf>
    <xf numFmtId="0" fontId="15" fillId="33" borderId="0" xfId="0" applyFont="1" applyFill="1" applyBorder="1" applyAlignment="1">
      <alignment/>
    </xf>
    <xf numFmtId="3" fontId="22" fillId="33" borderId="24" xfId="0" applyNumberFormat="1" applyFont="1" applyFill="1" applyBorder="1" applyAlignment="1">
      <alignment horizontal="right"/>
    </xf>
    <xf numFmtId="3" fontId="22" fillId="33" borderId="0" xfId="0" applyNumberFormat="1" applyFont="1" applyFill="1" applyBorder="1" applyAlignment="1">
      <alignment horizontal="right"/>
    </xf>
    <xf numFmtId="3" fontId="21" fillId="33" borderId="0" xfId="0" applyNumberFormat="1" applyFont="1" applyFill="1" applyBorder="1" applyAlignment="1">
      <alignment horizontal="right"/>
    </xf>
    <xf numFmtId="3" fontId="15" fillId="33" borderId="24" xfId="0" applyNumberFormat="1" applyFont="1" applyFill="1" applyBorder="1" applyAlignment="1">
      <alignment horizontal="right"/>
    </xf>
    <xf numFmtId="3" fontId="21" fillId="33" borderId="11" xfId="0" applyNumberFormat="1" applyFont="1" applyFill="1" applyBorder="1" applyAlignment="1">
      <alignment horizontal="right"/>
    </xf>
    <xf numFmtId="0" fontId="15" fillId="33" borderId="10" xfId="0" applyFont="1" applyFill="1" applyBorder="1" applyAlignment="1">
      <alignment/>
    </xf>
    <xf numFmtId="3" fontId="15" fillId="33" borderId="0" xfId="0" applyNumberFormat="1" applyFont="1" applyFill="1" applyBorder="1" applyAlignment="1">
      <alignment horizontal="right"/>
    </xf>
    <xf numFmtId="3" fontId="15" fillId="33" borderId="11" xfId="0" applyNumberFormat="1" applyFont="1" applyFill="1" applyBorder="1" applyAlignment="1">
      <alignment horizontal="right"/>
    </xf>
    <xf numFmtId="0" fontId="15" fillId="33" borderId="19" xfId="0" applyFont="1" applyFill="1" applyBorder="1" applyAlignment="1">
      <alignment/>
    </xf>
    <xf numFmtId="0" fontId="22" fillId="33" borderId="20" xfId="0" applyFont="1" applyFill="1" applyBorder="1" applyAlignment="1">
      <alignment/>
    </xf>
    <xf numFmtId="3" fontId="22" fillId="33" borderId="18" xfId="0" applyNumberFormat="1" applyFont="1" applyFill="1" applyBorder="1" applyAlignment="1">
      <alignment horizontal="right"/>
    </xf>
    <xf numFmtId="3" fontId="22" fillId="33" borderId="20" xfId="0" applyNumberFormat="1" applyFont="1" applyFill="1" applyBorder="1" applyAlignment="1">
      <alignment horizontal="right"/>
    </xf>
    <xf numFmtId="3" fontId="21" fillId="33" borderId="20" xfId="0" applyNumberFormat="1" applyFont="1" applyFill="1" applyBorder="1" applyAlignment="1">
      <alignment horizontal="right"/>
    </xf>
    <xf numFmtId="3" fontId="15" fillId="33" borderId="18" xfId="0" applyNumberFormat="1" applyFont="1" applyFill="1" applyBorder="1" applyAlignment="1">
      <alignment horizontal="right"/>
    </xf>
    <xf numFmtId="3" fontId="21" fillId="33" borderId="15" xfId="0" applyNumberFormat="1" applyFont="1" applyFill="1" applyBorder="1" applyAlignment="1">
      <alignment horizontal="right"/>
    </xf>
    <xf numFmtId="0" fontId="6" fillId="33" borderId="11" xfId="0" applyFont="1" applyFill="1" applyBorder="1" applyAlignment="1">
      <alignment/>
    </xf>
    <xf numFmtId="0" fontId="7" fillId="33" borderId="12" xfId="0" applyFont="1" applyFill="1" applyBorder="1" applyAlignment="1">
      <alignment/>
    </xf>
    <xf numFmtId="0" fontId="6" fillId="33" borderId="14" xfId="0" applyFont="1" applyFill="1" applyBorder="1" applyAlignment="1">
      <alignment/>
    </xf>
    <xf numFmtId="3" fontId="22" fillId="33" borderId="23" xfId="0" applyNumberFormat="1" applyFont="1" applyFill="1" applyBorder="1" applyAlignment="1">
      <alignment horizontal="right"/>
    </xf>
    <xf numFmtId="3" fontId="21" fillId="33" borderId="24" xfId="0" applyNumberFormat="1" applyFont="1" applyFill="1" applyBorder="1" applyAlignment="1">
      <alignment horizontal="right"/>
    </xf>
    <xf numFmtId="3" fontId="21" fillId="33" borderId="18" xfId="0" applyNumberFormat="1" applyFont="1" applyFill="1" applyBorder="1" applyAlignment="1">
      <alignment horizontal="right"/>
    </xf>
    <xf numFmtId="0" fontId="15" fillId="33" borderId="12" xfId="0" applyFont="1" applyFill="1" applyBorder="1" applyAlignment="1">
      <alignment/>
    </xf>
    <xf numFmtId="0" fontId="22" fillId="33" borderId="13" xfId="0" applyFont="1" applyFill="1" applyBorder="1" applyAlignment="1">
      <alignment/>
    </xf>
    <xf numFmtId="3" fontId="22" fillId="33" borderId="13" xfId="0" applyNumberFormat="1" applyFont="1" applyFill="1" applyBorder="1" applyAlignment="1">
      <alignment horizontal="right"/>
    </xf>
    <xf numFmtId="3" fontId="21" fillId="33" borderId="13" xfId="0" applyNumberFormat="1" applyFont="1" applyFill="1" applyBorder="1" applyAlignment="1">
      <alignment horizontal="right"/>
    </xf>
    <xf numFmtId="3" fontId="15" fillId="33" borderId="13" xfId="0" applyNumberFormat="1" applyFont="1" applyFill="1" applyBorder="1" applyAlignment="1">
      <alignment horizontal="right"/>
    </xf>
    <xf numFmtId="3" fontId="21" fillId="33" borderId="14" xfId="0" applyNumberFormat="1" applyFont="1" applyFill="1" applyBorder="1" applyAlignment="1">
      <alignment horizontal="right"/>
    </xf>
    <xf numFmtId="0" fontId="6" fillId="33" borderId="16" xfId="0" applyFont="1" applyFill="1" applyBorder="1" applyAlignment="1">
      <alignment/>
    </xf>
    <xf numFmtId="3" fontId="6" fillId="33" borderId="23" xfId="0" applyNumberFormat="1" applyFont="1" applyFill="1" applyBorder="1" applyAlignment="1">
      <alignment horizontal="right"/>
    </xf>
    <xf numFmtId="0" fontId="6" fillId="33" borderId="15" xfId="0" applyFont="1" applyFill="1" applyBorder="1" applyAlignment="1">
      <alignment/>
    </xf>
    <xf numFmtId="0" fontId="21" fillId="33" borderId="19" xfId="0" applyFont="1" applyFill="1" applyBorder="1" applyAlignment="1">
      <alignment/>
    </xf>
    <xf numFmtId="0" fontId="15" fillId="33" borderId="20" xfId="0" applyFont="1" applyFill="1" applyBorder="1" applyAlignment="1">
      <alignment/>
    </xf>
    <xf numFmtId="0" fontId="21" fillId="33" borderId="12" xfId="0" applyFont="1" applyFill="1" applyBorder="1" applyAlignment="1">
      <alignment/>
    </xf>
    <xf numFmtId="0" fontId="15" fillId="33" borderId="13" xfId="0" applyFont="1" applyFill="1" applyBorder="1" applyAlignment="1">
      <alignment/>
    </xf>
    <xf numFmtId="3" fontId="6" fillId="33" borderId="10" xfId="0" applyNumberFormat="1" applyFont="1" applyFill="1" applyBorder="1" applyAlignment="1" quotePrefix="1">
      <alignment horizontal="right"/>
    </xf>
    <xf numFmtId="3" fontId="6" fillId="33" borderId="0" xfId="0" applyNumberFormat="1" applyFont="1" applyFill="1" applyBorder="1" applyAlignment="1" quotePrefix="1">
      <alignment horizontal="right"/>
    </xf>
    <xf numFmtId="0" fontId="7" fillId="33" borderId="13" xfId="0" applyFont="1" applyFill="1" applyBorder="1" applyAlignment="1">
      <alignment/>
    </xf>
    <xf numFmtId="0" fontId="7" fillId="33" borderId="14" xfId="0" applyFont="1" applyFill="1" applyBorder="1" applyAlignment="1">
      <alignment/>
    </xf>
    <xf numFmtId="0" fontId="7" fillId="33" borderId="0" xfId="0" applyFont="1" applyFill="1" applyBorder="1" applyAlignment="1">
      <alignment/>
    </xf>
    <xf numFmtId="3" fontId="7" fillId="33" borderId="0" xfId="0" applyNumberFormat="1" applyFont="1" applyFill="1" applyBorder="1" applyAlignment="1">
      <alignment horizontal="right"/>
    </xf>
    <xf numFmtId="0" fontId="7" fillId="33" borderId="20" xfId="0" applyFont="1" applyFill="1" applyBorder="1" applyAlignment="1">
      <alignment/>
    </xf>
    <xf numFmtId="3" fontId="7" fillId="33" borderId="20" xfId="0" applyNumberFormat="1" applyFont="1" applyFill="1" applyBorder="1" applyAlignment="1">
      <alignment horizontal="right"/>
    </xf>
    <xf numFmtId="0" fontId="6" fillId="33" borderId="23" xfId="0" applyFont="1" applyFill="1" applyBorder="1" applyAlignment="1">
      <alignment/>
    </xf>
    <xf numFmtId="3" fontId="6" fillId="33" borderId="17" xfId="0" applyNumberFormat="1" applyFont="1" applyFill="1" applyBorder="1" applyAlignment="1">
      <alignment horizontal="right"/>
    </xf>
    <xf numFmtId="0" fontId="7" fillId="33" borderId="17" xfId="0" applyFont="1" applyFill="1" applyBorder="1" applyAlignment="1">
      <alignment/>
    </xf>
    <xf numFmtId="3" fontId="6" fillId="33" borderId="12" xfId="0" applyNumberFormat="1" applyFont="1" applyFill="1" applyBorder="1" applyAlignment="1">
      <alignment horizontal="center"/>
    </xf>
    <xf numFmtId="3" fontId="6" fillId="33" borderId="13" xfId="0" applyNumberFormat="1" applyFont="1" applyFill="1" applyBorder="1" applyAlignment="1">
      <alignment horizontal="center"/>
    </xf>
    <xf numFmtId="3" fontId="6" fillId="33" borderId="14" xfId="0" applyNumberFormat="1" applyFont="1" applyFill="1" applyBorder="1" applyAlignment="1">
      <alignment horizontal="center"/>
    </xf>
    <xf numFmtId="0" fontId="7" fillId="33" borderId="11" xfId="0" applyFont="1" applyFill="1" applyBorder="1" applyAlignment="1">
      <alignment/>
    </xf>
    <xf numFmtId="3" fontId="6" fillId="33" borderId="20" xfId="0" applyNumberFormat="1" applyFont="1" applyFill="1" applyBorder="1" applyAlignment="1">
      <alignment horizontal="right"/>
    </xf>
    <xf numFmtId="0" fontId="6" fillId="0" borderId="20" xfId="0" applyFont="1" applyFill="1" applyBorder="1" applyAlignment="1">
      <alignment/>
    </xf>
    <xf numFmtId="3" fontId="6" fillId="0" borderId="20" xfId="0" applyNumberFormat="1" applyFont="1" applyFill="1" applyBorder="1" applyAlignment="1">
      <alignment horizontal="right"/>
    </xf>
    <xf numFmtId="0" fontId="8" fillId="33" borderId="10" xfId="0" applyFont="1" applyFill="1" applyBorder="1" applyAlignment="1">
      <alignment/>
    </xf>
    <xf numFmtId="0" fontId="23" fillId="33" borderId="0" xfId="0" applyFont="1" applyFill="1" applyBorder="1" applyAlignment="1">
      <alignment/>
    </xf>
    <xf numFmtId="3" fontId="23" fillId="33" borderId="0" xfId="0" applyNumberFormat="1" applyFont="1" applyFill="1" applyBorder="1" applyAlignment="1">
      <alignment horizontal="right"/>
    </xf>
    <xf numFmtId="0" fontId="17" fillId="33" borderId="0" xfId="0" applyFont="1" applyFill="1" applyAlignment="1">
      <alignment/>
    </xf>
    <xf numFmtId="3" fontId="7" fillId="33" borderId="10" xfId="0" applyNumberFormat="1" applyFont="1" applyFill="1" applyBorder="1" applyAlignment="1">
      <alignment horizontal="center"/>
    </xf>
    <xf numFmtId="3" fontId="7" fillId="33" borderId="0" xfId="0" applyNumberFormat="1" applyFont="1" applyFill="1" applyBorder="1" applyAlignment="1">
      <alignment horizontal="center"/>
    </xf>
    <xf numFmtId="0" fontId="9" fillId="0" borderId="0" xfId="0" applyNumberFormat="1" applyFont="1" applyBorder="1" applyAlignment="1">
      <alignment/>
    </xf>
    <xf numFmtId="0" fontId="7" fillId="0" borderId="0" xfId="0" applyFont="1" applyAlignment="1">
      <alignment horizontal="right"/>
    </xf>
    <xf numFmtId="0" fontId="6" fillId="33" borderId="0" xfId="0" applyFont="1" applyFill="1" applyBorder="1" applyAlignment="1">
      <alignment horizontal="left"/>
    </xf>
    <xf numFmtId="0" fontId="13" fillId="33" borderId="10" xfId="0" applyFont="1" applyFill="1" applyBorder="1" applyAlignment="1">
      <alignment/>
    </xf>
    <xf numFmtId="0" fontId="13" fillId="33" borderId="0" xfId="0" applyFont="1" applyFill="1" applyBorder="1" applyAlignment="1">
      <alignment/>
    </xf>
    <xf numFmtId="0" fontId="7" fillId="0" borderId="0" xfId="0" applyFont="1" applyAlignment="1">
      <alignment/>
    </xf>
    <xf numFmtId="0" fontId="21" fillId="33" borderId="0" xfId="0" applyFont="1" applyFill="1" applyBorder="1" applyAlignment="1">
      <alignment/>
    </xf>
    <xf numFmtId="41" fontId="15" fillId="33" borderId="0" xfId="0" applyNumberFormat="1" applyFont="1" applyFill="1" applyBorder="1" applyAlignment="1">
      <alignment horizontal="right"/>
    </xf>
    <xf numFmtId="41" fontId="15" fillId="33" borderId="24" xfId="0" applyNumberFormat="1" applyFont="1" applyFill="1" applyBorder="1" applyAlignment="1">
      <alignment horizontal="right"/>
    </xf>
    <xf numFmtId="41" fontId="21" fillId="33" borderId="11" xfId="0" applyNumberFormat="1" applyFont="1" applyFill="1" applyBorder="1" applyAlignment="1">
      <alignment horizontal="right"/>
    </xf>
    <xf numFmtId="0" fontId="25" fillId="33" borderId="20" xfId="0" applyFont="1" applyFill="1" applyBorder="1" applyAlignment="1">
      <alignment/>
    </xf>
    <xf numFmtId="0" fontId="14" fillId="33" borderId="12" xfId="0" applyFont="1" applyFill="1" applyBorder="1" applyAlignment="1">
      <alignment/>
    </xf>
    <xf numFmtId="0" fontId="13" fillId="33" borderId="13" xfId="0" applyFont="1" applyFill="1" applyBorder="1" applyAlignment="1">
      <alignment/>
    </xf>
    <xf numFmtId="0" fontId="13" fillId="33" borderId="14" xfId="0" applyFont="1" applyFill="1" applyBorder="1" applyAlignment="1">
      <alignment/>
    </xf>
    <xf numFmtId="3" fontId="15" fillId="0" borderId="0" xfId="0" applyNumberFormat="1" applyFont="1" applyAlignment="1">
      <alignment/>
    </xf>
    <xf numFmtId="3" fontId="26" fillId="0" borderId="0" xfId="0" applyNumberFormat="1" applyFont="1" applyAlignment="1">
      <alignment/>
    </xf>
    <xf numFmtId="0" fontId="26" fillId="0" borderId="0" xfId="0" applyFont="1" applyAlignment="1">
      <alignment/>
    </xf>
    <xf numFmtId="0" fontId="7" fillId="0" borderId="0" xfId="0" applyFont="1" applyAlignment="1">
      <alignment horizontal="center"/>
    </xf>
    <xf numFmtId="0" fontId="27" fillId="0" borderId="26" xfId="0" applyFont="1" applyBorder="1" applyAlignment="1">
      <alignment horizontal="center"/>
    </xf>
    <xf numFmtId="182" fontId="27" fillId="0" borderId="24" xfId="0" applyNumberFormat="1" applyFont="1" applyBorder="1" applyAlignment="1">
      <alignment horizontal="center" wrapText="1"/>
    </xf>
    <xf numFmtId="182" fontId="27" fillId="0" borderId="26" xfId="0" applyNumberFormat="1" applyFont="1" applyBorder="1" applyAlignment="1">
      <alignment horizontal="center" wrapText="1"/>
    </xf>
    <xf numFmtId="0" fontId="15" fillId="0" borderId="25" xfId="0" applyFont="1" applyBorder="1" applyAlignment="1">
      <alignment horizontal="center"/>
    </xf>
    <xf numFmtId="0" fontId="15" fillId="0" borderId="27" xfId="0" applyFont="1" applyBorder="1" applyAlignment="1">
      <alignment/>
    </xf>
    <xf numFmtId="0" fontId="15" fillId="0" borderId="27" xfId="0" applyFont="1" applyBorder="1" applyAlignment="1" quotePrefix="1">
      <alignment horizontal="center"/>
    </xf>
    <xf numFmtId="0" fontId="15" fillId="0" borderId="27" xfId="0" applyFont="1" applyBorder="1" applyAlignment="1">
      <alignment horizontal="center"/>
    </xf>
    <xf numFmtId="3" fontId="15" fillId="0" borderId="27" xfId="0" applyNumberFormat="1" applyFont="1" applyBorder="1" applyAlignment="1">
      <alignment/>
    </xf>
    <xf numFmtId="0" fontId="15" fillId="0" borderId="28" xfId="0" applyFont="1" applyBorder="1" applyAlignment="1">
      <alignment/>
    </xf>
    <xf numFmtId="0" fontId="15" fillId="0" borderId="28" xfId="0" applyFont="1" applyBorder="1" applyAlignment="1" quotePrefix="1">
      <alignment horizontal="center"/>
    </xf>
    <xf numFmtId="0" fontId="15" fillId="0" borderId="28" xfId="0" applyFont="1" applyBorder="1" applyAlignment="1">
      <alignment horizontal="center"/>
    </xf>
    <xf numFmtId="3" fontId="15" fillId="0" borderId="28" xfId="0" applyNumberFormat="1" applyFont="1" applyBorder="1" applyAlignment="1">
      <alignment/>
    </xf>
    <xf numFmtId="0" fontId="15" fillId="0" borderId="30" xfId="0" applyFont="1" applyBorder="1" applyAlignment="1">
      <alignment/>
    </xf>
    <xf numFmtId="0" fontId="15" fillId="0" borderId="30" xfId="0" applyFont="1" applyBorder="1" applyAlignment="1">
      <alignment horizontal="center"/>
    </xf>
    <xf numFmtId="3" fontId="15" fillId="0" borderId="30" xfId="0" applyNumberFormat="1" applyFont="1" applyBorder="1" applyAlignment="1">
      <alignment/>
    </xf>
    <xf numFmtId="0" fontId="15" fillId="0" borderId="30" xfId="0" applyFont="1" applyBorder="1" applyAlignment="1">
      <alignment wrapText="1"/>
    </xf>
    <xf numFmtId="3" fontId="21" fillId="0" borderId="30" xfId="0" applyNumberFormat="1" applyFont="1" applyBorder="1" applyAlignment="1">
      <alignment/>
    </xf>
    <xf numFmtId="0" fontId="28" fillId="0" borderId="29" xfId="0" applyFont="1" applyBorder="1" applyAlignment="1">
      <alignment/>
    </xf>
    <xf numFmtId="0" fontId="28" fillId="0" borderId="29" xfId="0" applyFont="1" applyBorder="1" applyAlignment="1">
      <alignment horizontal="center"/>
    </xf>
    <xf numFmtId="3" fontId="29" fillId="0" borderId="29" xfId="0" applyNumberFormat="1" applyFont="1" applyBorder="1" applyAlignment="1">
      <alignment/>
    </xf>
    <xf numFmtId="3" fontId="21" fillId="0" borderId="28" xfId="0" applyNumberFormat="1" applyFont="1" applyBorder="1" applyAlignment="1">
      <alignment/>
    </xf>
    <xf numFmtId="3" fontId="30" fillId="0" borderId="28" xfId="0" applyNumberFormat="1" applyFont="1" applyBorder="1" applyAlignment="1">
      <alignment/>
    </xf>
    <xf numFmtId="0" fontId="15" fillId="0" borderId="31" xfId="0" applyFont="1" applyBorder="1" applyAlignment="1">
      <alignment/>
    </xf>
    <xf numFmtId="0" fontId="15" fillId="0" borderId="31" xfId="0" applyFont="1" applyBorder="1" applyAlignment="1">
      <alignment horizontal="center"/>
    </xf>
    <xf numFmtId="3" fontId="0" fillId="0" borderId="0" xfId="0" applyNumberFormat="1" applyFont="1" applyAlignment="1">
      <alignment/>
    </xf>
    <xf numFmtId="0" fontId="1" fillId="0" borderId="0" xfId="0" applyFont="1" applyAlignment="1">
      <alignment/>
    </xf>
    <xf numFmtId="0" fontId="15" fillId="0" borderId="0" xfId="0" applyFont="1" applyBorder="1" applyAlignment="1">
      <alignment/>
    </xf>
    <xf numFmtId="0" fontId="15" fillId="0" borderId="0" xfId="0" applyFont="1" applyBorder="1" applyAlignment="1">
      <alignment horizontal="center"/>
    </xf>
    <xf numFmtId="3" fontId="31" fillId="0" borderId="0" xfId="0" applyNumberFormat="1" applyFont="1" applyBorder="1" applyAlignment="1">
      <alignment/>
    </xf>
    <xf numFmtId="3" fontId="21" fillId="0" borderId="0" xfId="0" applyNumberFormat="1" applyFont="1" applyBorder="1" applyAlignment="1">
      <alignment/>
    </xf>
    <xf numFmtId="3" fontId="30" fillId="0" borderId="30" xfId="0" applyNumberFormat="1" applyFont="1" applyBorder="1" applyAlignment="1">
      <alignment/>
    </xf>
    <xf numFmtId="3" fontId="31" fillId="0" borderId="28" xfId="0" applyNumberFormat="1" applyFont="1" applyBorder="1" applyAlignment="1">
      <alignment/>
    </xf>
    <xf numFmtId="3" fontId="15" fillId="0" borderId="31" xfId="0" applyNumberFormat="1" applyFont="1" applyBorder="1" applyAlignment="1">
      <alignment/>
    </xf>
    <xf numFmtId="3" fontId="30" fillId="0" borderId="31" xfId="0" applyNumberFormat="1" applyFont="1" applyBorder="1" applyAlignment="1">
      <alignment/>
    </xf>
    <xf numFmtId="3" fontId="32" fillId="33" borderId="24" xfId="0" applyNumberFormat="1" applyFont="1" applyFill="1" applyBorder="1" applyAlignment="1">
      <alignment/>
    </xf>
    <xf numFmtId="0" fontId="7" fillId="0" borderId="0" xfId="0" applyFont="1" applyAlignment="1">
      <alignment horizontal="left" wrapText="1"/>
    </xf>
    <xf numFmtId="0" fontId="7" fillId="0" borderId="0" xfId="0" applyFont="1" applyAlignment="1">
      <alignment wrapText="1"/>
    </xf>
    <xf numFmtId="37" fontId="21" fillId="0" borderId="30" xfId="0" applyNumberFormat="1" applyFont="1" applyBorder="1" applyAlignment="1">
      <alignment/>
    </xf>
    <xf numFmtId="2" fontId="7" fillId="0" borderId="0" xfId="0" applyNumberFormat="1" applyFont="1" applyAlignment="1">
      <alignment horizontal="left" vertical="top"/>
    </xf>
    <xf numFmtId="0" fontId="6" fillId="0" borderId="0" xfId="0" applyFont="1" applyBorder="1" applyAlignment="1">
      <alignment horizontal="left"/>
    </xf>
    <xf numFmtId="0" fontId="7" fillId="33" borderId="0" xfId="0" applyFont="1" applyFill="1" applyAlignment="1">
      <alignment/>
    </xf>
    <xf numFmtId="0" fontId="6" fillId="33" borderId="0" xfId="0" applyFont="1" applyFill="1" applyAlignment="1">
      <alignment/>
    </xf>
    <xf numFmtId="0" fontId="1" fillId="33" borderId="19" xfId="0" applyFont="1" applyFill="1" applyBorder="1" applyAlignment="1">
      <alignment/>
    </xf>
    <xf numFmtId="3" fontId="6" fillId="33" borderId="12" xfId="0" applyNumberFormat="1" applyFont="1" applyFill="1" applyBorder="1" applyAlignment="1" quotePrefix="1">
      <alignment horizontal="right"/>
    </xf>
    <xf numFmtId="0" fontId="7" fillId="0" borderId="25" xfId="0" applyFont="1" applyBorder="1" applyAlignment="1">
      <alignment horizontal="left"/>
    </xf>
    <xf numFmtId="0" fontId="23" fillId="33" borderId="0" xfId="0" applyFont="1" applyFill="1" applyBorder="1" applyAlignment="1">
      <alignment horizontal="center"/>
    </xf>
    <xf numFmtId="0" fontId="10" fillId="0" borderId="0" xfId="0" applyFont="1" applyBorder="1" applyAlignment="1">
      <alignment horizontal="left"/>
    </xf>
    <xf numFmtId="0" fontId="21" fillId="0" borderId="25"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0" fontId="21" fillId="0" borderId="26" xfId="0" applyNumberFormat="1" applyFont="1" applyBorder="1" applyAlignment="1">
      <alignment horizontal="center" vertical="top"/>
    </xf>
    <xf numFmtId="49" fontId="21" fillId="0" borderId="26" xfId="0" applyNumberFormat="1" applyFont="1" applyBorder="1" applyAlignment="1">
      <alignment vertical="top" wrapText="1"/>
    </xf>
    <xf numFmtId="49" fontId="15" fillId="0" borderId="26" xfId="0" applyNumberFormat="1" applyFont="1" applyBorder="1" applyAlignment="1">
      <alignment vertical="top"/>
    </xf>
    <xf numFmtId="3" fontId="15" fillId="0" borderId="24" xfId="0" applyNumberFormat="1" applyFont="1" applyBorder="1" applyAlignment="1">
      <alignment horizontal="center" vertical="top"/>
    </xf>
    <xf numFmtId="3" fontId="15" fillId="0" borderId="24" xfId="0" applyNumberFormat="1" applyFont="1" applyBorder="1" applyAlignment="1">
      <alignment vertical="top" wrapText="1"/>
    </xf>
    <xf numFmtId="3" fontId="15" fillId="0" borderId="24" xfId="42" applyNumberFormat="1" applyFont="1" applyBorder="1" applyAlignment="1">
      <alignment horizontal="right" vertical="top"/>
    </xf>
    <xf numFmtId="3" fontId="28" fillId="0" borderId="24" xfId="0" applyNumberFormat="1" applyFont="1" applyBorder="1" applyAlignment="1">
      <alignment horizontal="center" vertical="top"/>
    </xf>
    <xf numFmtId="3" fontId="28" fillId="0" borderId="24" xfId="0" applyNumberFormat="1" applyFont="1" applyBorder="1" applyAlignment="1">
      <alignment vertical="top" wrapText="1"/>
    </xf>
    <xf numFmtId="37" fontId="15" fillId="0" borderId="24" xfId="42" applyNumberFormat="1" applyFont="1" applyBorder="1" applyAlignment="1">
      <alignment horizontal="right" vertical="top"/>
    </xf>
    <xf numFmtId="3" fontId="28" fillId="0" borderId="24" xfId="0" applyNumberFormat="1" applyFont="1" applyBorder="1" applyAlignment="1">
      <alignment horizontal="right" vertical="top"/>
    </xf>
    <xf numFmtId="3" fontId="21" fillId="0" borderId="24" xfId="0" applyNumberFormat="1" applyFont="1" applyBorder="1" applyAlignment="1">
      <alignment horizontal="center" vertical="top"/>
    </xf>
    <xf numFmtId="3" fontId="21" fillId="0" borderId="24" xfId="0" applyNumberFormat="1" applyFont="1" applyBorder="1" applyAlignment="1">
      <alignment vertical="top" wrapText="1"/>
    </xf>
    <xf numFmtId="37" fontId="21" fillId="0" borderId="24" xfId="42" applyNumberFormat="1" applyFont="1" applyBorder="1" applyAlignment="1">
      <alignment vertical="top"/>
    </xf>
    <xf numFmtId="37" fontId="31" fillId="33" borderId="24" xfId="42" applyNumberFormat="1" applyFont="1" applyFill="1" applyBorder="1" applyAlignment="1">
      <alignment vertical="top"/>
    </xf>
    <xf numFmtId="3" fontId="15" fillId="0" borderId="24" xfId="0" applyNumberFormat="1" applyFont="1" applyBorder="1" applyAlignment="1">
      <alignment horizontal="right" vertical="top"/>
    </xf>
    <xf numFmtId="37" fontId="15" fillId="0" borderId="24" xfId="0" applyNumberFormat="1" applyFont="1" applyBorder="1" applyAlignment="1">
      <alignment horizontal="right" vertical="top"/>
    </xf>
    <xf numFmtId="175" fontId="21" fillId="0" borderId="24" xfId="42" applyNumberFormat="1" applyFont="1" applyBorder="1" applyAlignment="1">
      <alignment vertical="top"/>
    </xf>
    <xf numFmtId="3" fontId="21" fillId="0" borderId="24" xfId="0" applyNumberFormat="1" applyFont="1" applyBorder="1" applyAlignment="1">
      <alignment horizontal="right" vertical="top"/>
    </xf>
    <xf numFmtId="173" fontId="21" fillId="0" borderId="24" xfId="42" applyNumberFormat="1" applyFont="1" applyBorder="1" applyAlignment="1">
      <alignment horizontal="right" vertical="top"/>
    </xf>
    <xf numFmtId="37" fontId="21" fillId="0" borderId="24" xfId="42" applyNumberFormat="1" applyFont="1" applyBorder="1" applyAlignment="1">
      <alignment horizontal="right" vertical="top"/>
    </xf>
    <xf numFmtId="3" fontId="21" fillId="0" borderId="18" xfId="0" applyNumberFormat="1" applyFont="1" applyBorder="1" applyAlignment="1">
      <alignment horizontal="center" vertical="top"/>
    </xf>
    <xf numFmtId="3" fontId="21" fillId="0" borderId="18" xfId="0" applyNumberFormat="1" applyFont="1" applyBorder="1" applyAlignment="1">
      <alignment vertical="top" wrapText="1"/>
    </xf>
    <xf numFmtId="3" fontId="15" fillId="0" borderId="18" xfId="0" applyNumberFormat="1" applyFont="1" applyBorder="1" applyAlignment="1">
      <alignment horizontal="center" vertical="top"/>
    </xf>
    <xf numFmtId="173" fontId="21" fillId="0" borderId="18" xfId="42" applyNumberFormat="1" applyFont="1" applyBorder="1" applyAlignment="1">
      <alignment vertical="top"/>
    </xf>
    <xf numFmtId="3" fontId="21" fillId="0" borderId="0" xfId="0" applyNumberFormat="1" applyFont="1" applyBorder="1" applyAlignment="1">
      <alignment horizontal="center" vertical="top"/>
    </xf>
    <xf numFmtId="3" fontId="21" fillId="0" borderId="0" xfId="0" applyNumberFormat="1" applyFont="1" applyBorder="1" applyAlignment="1">
      <alignment vertical="top" wrapText="1"/>
    </xf>
    <xf numFmtId="3" fontId="15" fillId="0" borderId="0" xfId="0" applyNumberFormat="1" applyFont="1" applyBorder="1" applyAlignment="1">
      <alignment horizontal="center" vertical="top"/>
    </xf>
    <xf numFmtId="3" fontId="15" fillId="0" borderId="0" xfId="0" applyNumberFormat="1" applyFont="1" applyAlignment="1">
      <alignment horizontal="center"/>
    </xf>
    <xf numFmtId="3" fontId="15" fillId="0" borderId="0" xfId="0" applyNumberFormat="1" applyFont="1" applyAlignment="1">
      <alignment wrapText="1"/>
    </xf>
    <xf numFmtId="3" fontId="21" fillId="0" borderId="0" xfId="55" applyNumberFormat="1" applyFont="1" applyFill="1" applyBorder="1" applyAlignment="1">
      <alignment/>
      <protection/>
    </xf>
    <xf numFmtId="0" fontId="21" fillId="0" borderId="0" xfId="55" applyFont="1" applyFill="1" applyBorder="1">
      <alignment/>
      <protection/>
    </xf>
    <xf numFmtId="0" fontId="15" fillId="0" borderId="0" xfId="55" applyFont="1" applyFill="1" applyBorder="1">
      <alignment/>
      <protection/>
    </xf>
    <xf numFmtId="0" fontId="21" fillId="0" borderId="0" xfId="55" applyFont="1" applyFill="1" applyBorder="1" applyAlignment="1">
      <alignment/>
      <protection/>
    </xf>
    <xf numFmtId="0" fontId="21" fillId="0" borderId="0" xfId="0" applyFont="1" applyAlignment="1">
      <alignment/>
    </xf>
    <xf numFmtId="3" fontId="21" fillId="0" borderId="24" xfId="42" applyNumberFormat="1" applyFont="1" applyBorder="1" applyAlignment="1">
      <alignment vertical="top"/>
    </xf>
    <xf numFmtId="0" fontId="10" fillId="0" borderId="0" xfId="0" applyFont="1" applyAlignment="1">
      <alignment horizontal="right"/>
    </xf>
    <xf numFmtId="0" fontId="27" fillId="0" borderId="0" xfId="55" applyFont="1" applyFill="1" applyBorder="1" applyAlignment="1">
      <alignment horizontal="right"/>
      <protection/>
    </xf>
    <xf numFmtId="0" fontId="7" fillId="0" borderId="0" xfId="0" applyFont="1" applyAlignment="1">
      <alignment horizontal="left" wrapText="1"/>
    </xf>
    <xf numFmtId="0" fontId="7" fillId="0" borderId="0" xfId="0" applyFont="1" applyAlignment="1">
      <alignment horizontal="left"/>
    </xf>
    <xf numFmtId="185" fontId="10" fillId="0" borderId="26" xfId="0" applyNumberFormat="1" applyFont="1" applyBorder="1" applyAlignment="1">
      <alignment horizontal="center" vertical="center" wrapText="1"/>
    </xf>
    <xf numFmtId="185" fontId="6" fillId="0" borderId="18" xfId="0" applyNumberFormat="1" applyFont="1" applyBorder="1" applyAlignment="1">
      <alignment vertical="center" wrapText="1"/>
    </xf>
    <xf numFmtId="0" fontId="8" fillId="0" borderId="20" xfId="0" applyFont="1" applyBorder="1" applyAlignment="1">
      <alignment horizontal="right"/>
    </xf>
    <xf numFmtId="0" fontId="7" fillId="0" borderId="0" xfId="0" applyFont="1" applyAlignment="1">
      <alignment horizontal="center"/>
    </xf>
    <xf numFmtId="0" fontId="12" fillId="0" borderId="0" xfId="0" applyFont="1" applyAlignment="1">
      <alignment horizontal="center"/>
    </xf>
    <xf numFmtId="0" fontId="10" fillId="0" borderId="0" xfId="0" applyFont="1" applyAlignment="1">
      <alignment horizontal="left"/>
    </xf>
    <xf numFmtId="0" fontId="6" fillId="0" borderId="34" xfId="0" applyFont="1" applyBorder="1" applyAlignment="1">
      <alignment horizontal="center"/>
    </xf>
    <xf numFmtId="0" fontId="6" fillId="0" borderId="35" xfId="0" applyFont="1" applyBorder="1" applyAlignment="1">
      <alignment horizontal="center"/>
    </xf>
    <xf numFmtId="0" fontId="10" fillId="0" borderId="26" xfId="0" applyFont="1" applyBorder="1" applyAlignment="1">
      <alignment horizontal="center" vertical="center" wrapText="1"/>
    </xf>
    <xf numFmtId="0" fontId="6" fillId="0" borderId="18" xfId="0" applyFont="1" applyBorder="1" applyAlignment="1">
      <alignment vertical="center" wrapText="1"/>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27" fillId="0" borderId="12" xfId="0" applyFont="1" applyBorder="1" applyAlignment="1">
      <alignment horizontal="center"/>
    </xf>
    <xf numFmtId="0" fontId="27" fillId="0" borderId="14" xfId="0" applyFont="1" applyBorder="1" applyAlignment="1">
      <alignment horizontal="center"/>
    </xf>
    <xf numFmtId="182" fontId="27" fillId="0" borderId="12" xfId="0" applyNumberFormat="1" applyFont="1" applyBorder="1" applyAlignment="1">
      <alignment horizontal="center" wrapText="1"/>
    </xf>
    <xf numFmtId="182" fontId="27" fillId="0" borderId="14" xfId="0" applyNumberFormat="1" applyFont="1" applyBorder="1" applyAlignment="1">
      <alignment horizontal="center" wrapText="1"/>
    </xf>
    <xf numFmtId="0" fontId="6" fillId="0" borderId="20" xfId="0" applyFont="1" applyBorder="1" applyAlignment="1">
      <alignment horizontal="right"/>
    </xf>
    <xf numFmtId="0" fontId="27" fillId="0" borderId="26" xfId="0" applyFont="1" applyBorder="1" applyAlignment="1">
      <alignment horizontal="center" vertical="center"/>
    </xf>
    <xf numFmtId="0" fontId="27" fillId="0" borderId="18" xfId="0" applyFont="1" applyBorder="1" applyAlignment="1">
      <alignment horizontal="center" vertical="center"/>
    </xf>
    <xf numFmtId="0" fontId="0" fillId="0" borderId="0" xfId="0" applyFont="1" applyAlignment="1">
      <alignment horizontal="center"/>
    </xf>
    <xf numFmtId="0" fontId="6" fillId="0" borderId="0" xfId="0" applyFont="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21" fillId="0" borderId="0" xfId="55" applyFont="1" applyFill="1" applyBorder="1" applyAlignment="1">
      <alignment horizontal="left"/>
      <protection/>
    </xf>
    <xf numFmtId="0" fontId="10" fillId="0" borderId="0" xfId="0" applyFont="1" applyBorder="1" applyAlignment="1">
      <alignment horizontal="left"/>
    </xf>
    <xf numFmtId="0" fontId="28" fillId="0" borderId="0" xfId="0" applyFont="1" applyAlignment="1">
      <alignment horizontal="center"/>
    </xf>
    <xf numFmtId="0" fontId="27" fillId="0" borderId="0" xfId="55" applyFont="1" applyFill="1" applyBorder="1" applyAlignment="1">
      <alignment horizontal="left"/>
      <protection/>
    </xf>
    <xf numFmtId="0" fontId="17" fillId="33" borderId="0" xfId="0" applyFont="1" applyFill="1" applyAlignment="1">
      <alignment horizontal="left"/>
    </xf>
    <xf numFmtId="0" fontId="16" fillId="33" borderId="0" xfId="0" applyFont="1" applyFill="1" applyAlignment="1">
      <alignment horizontal="left"/>
    </xf>
    <xf numFmtId="0" fontId="21" fillId="33" borderId="16" xfId="0" applyFont="1" applyFill="1" applyBorder="1" applyAlignment="1">
      <alignment horizontal="center"/>
    </xf>
    <xf numFmtId="0" fontId="21" fillId="33" borderId="17" xfId="0" applyFont="1" applyFill="1" applyBorder="1" applyAlignment="1">
      <alignment horizontal="center"/>
    </xf>
    <xf numFmtId="0" fontId="21" fillId="33" borderId="23" xfId="0" applyFont="1" applyFill="1" applyBorder="1" applyAlignment="1">
      <alignment horizontal="center"/>
    </xf>
    <xf numFmtId="0" fontId="21" fillId="33" borderId="10" xfId="0" applyFont="1" applyFill="1" applyBorder="1" applyAlignment="1">
      <alignment horizontal="center"/>
    </xf>
    <xf numFmtId="0" fontId="21" fillId="33" borderId="0" xfId="0" applyFont="1" applyFill="1" applyBorder="1" applyAlignment="1">
      <alignment horizontal="center"/>
    </xf>
    <xf numFmtId="0" fontId="21" fillId="33" borderId="11" xfId="0" applyFont="1" applyFill="1" applyBorder="1" applyAlignment="1">
      <alignment horizontal="center"/>
    </xf>
    <xf numFmtId="0" fontId="21" fillId="33" borderId="26"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15" xfId="0" applyFont="1" applyFill="1" applyBorder="1" applyAlignment="1">
      <alignment horizontal="center" vertical="center" wrapText="1"/>
    </xf>
    <xf numFmtId="3" fontId="7" fillId="33" borderId="16" xfId="0" applyNumberFormat="1" applyFont="1" applyFill="1" applyBorder="1" applyAlignment="1">
      <alignment horizontal="right"/>
    </xf>
    <xf numFmtId="3" fontId="7" fillId="33" borderId="23" xfId="0" applyNumberFormat="1" applyFont="1" applyFill="1" applyBorder="1" applyAlignment="1">
      <alignment horizontal="right"/>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4" xfId="0" applyFont="1" applyFill="1" applyBorder="1" applyAlignment="1">
      <alignment horizontal="lef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182" fontId="7" fillId="33" borderId="12" xfId="0" applyNumberFormat="1" applyFont="1" applyFill="1" applyBorder="1" applyAlignment="1">
      <alignment horizontal="center"/>
    </xf>
    <xf numFmtId="182" fontId="7" fillId="33" borderId="14" xfId="0" applyNumberFormat="1" applyFont="1" applyFill="1" applyBorder="1" applyAlignment="1">
      <alignment horizontal="center"/>
    </xf>
    <xf numFmtId="0" fontId="7" fillId="33" borderId="12" xfId="0" applyFont="1" applyFill="1" applyBorder="1" applyAlignment="1">
      <alignment horizontal="center"/>
    </xf>
    <xf numFmtId="0" fontId="7" fillId="33" borderId="14" xfId="0" applyFont="1" applyFill="1" applyBorder="1" applyAlignment="1">
      <alignment horizontal="center"/>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41" fontId="6" fillId="33" borderId="10" xfId="0" applyNumberFormat="1" applyFont="1" applyFill="1" applyBorder="1" applyAlignment="1">
      <alignment horizontal="right"/>
    </xf>
    <xf numFmtId="41" fontId="6" fillId="33" borderId="11"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4" xfId="0" applyNumberFormat="1" applyFont="1" applyFill="1" applyBorder="1" applyAlignment="1">
      <alignment horizontal="right"/>
    </xf>
    <xf numFmtId="0" fontId="7" fillId="33" borderId="20" xfId="0" applyFont="1" applyFill="1" applyBorder="1" applyAlignment="1">
      <alignment horizontal="right"/>
    </xf>
    <xf numFmtId="3" fontId="19" fillId="33" borderId="16" xfId="0" applyNumberFormat="1" applyFont="1" applyFill="1" applyBorder="1" applyAlignment="1">
      <alignment horizontal="right"/>
    </xf>
    <xf numFmtId="3" fontId="19" fillId="33" borderId="23" xfId="0" applyNumberFormat="1" applyFont="1" applyFill="1" applyBorder="1" applyAlignment="1">
      <alignment horizontal="right"/>
    </xf>
    <xf numFmtId="0" fontId="21" fillId="33" borderId="0" xfId="0" applyFont="1" applyFill="1" applyAlignment="1">
      <alignment horizontal="left"/>
    </xf>
    <xf numFmtId="0" fontId="9" fillId="33" borderId="0" xfId="0" applyFont="1" applyFill="1" applyAlignment="1">
      <alignment horizontal="center"/>
    </xf>
    <xf numFmtId="0" fontId="7" fillId="33" borderId="0" xfId="0" applyFont="1" applyFill="1" applyAlignment="1">
      <alignment horizontal="left"/>
    </xf>
    <xf numFmtId="0" fontId="7" fillId="33" borderId="13" xfId="0" applyFont="1" applyFill="1" applyBorder="1" applyAlignment="1">
      <alignment horizontal="center"/>
    </xf>
    <xf numFmtId="37" fontId="6" fillId="33" borderId="10" xfId="0" applyNumberFormat="1" applyFont="1" applyFill="1" applyBorder="1" applyAlignment="1">
      <alignment horizontal="right"/>
    </xf>
    <xf numFmtId="37" fontId="6" fillId="33" borderId="11" xfId="0" applyNumberFormat="1" applyFont="1" applyFill="1" applyBorder="1" applyAlignment="1">
      <alignment horizontal="right"/>
    </xf>
    <xf numFmtId="3" fontId="13" fillId="33" borderId="10" xfId="0" applyNumberFormat="1" applyFont="1" applyFill="1" applyBorder="1" applyAlignment="1">
      <alignment horizontal="right"/>
    </xf>
    <xf numFmtId="3" fontId="13" fillId="33" borderId="11" xfId="0" applyNumberFormat="1" applyFont="1" applyFill="1" applyBorder="1" applyAlignment="1">
      <alignment horizontal="right"/>
    </xf>
    <xf numFmtId="3" fontId="6" fillId="33" borderId="10" xfId="0" applyNumberFormat="1" applyFont="1" applyFill="1" applyBorder="1" applyAlignment="1">
      <alignment horizontal="center"/>
    </xf>
    <xf numFmtId="3" fontId="6" fillId="33" borderId="11" xfId="0" applyNumberFormat="1" applyFont="1" applyFill="1" applyBorder="1" applyAlignment="1">
      <alignment horizontal="center"/>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3" fontId="7" fillId="33" borderId="12" xfId="0" applyNumberFormat="1" applyFont="1" applyFill="1" applyBorder="1" applyAlignment="1">
      <alignment/>
    </xf>
    <xf numFmtId="3" fontId="7" fillId="33" borderId="14" xfId="0" applyNumberFormat="1" applyFont="1" applyFill="1" applyBorder="1" applyAlignment="1">
      <alignment/>
    </xf>
    <xf numFmtId="3" fontId="6" fillId="33" borderId="16" xfId="0" applyNumberFormat="1" applyFont="1" applyFill="1" applyBorder="1" applyAlignment="1">
      <alignment horizontal="center"/>
    </xf>
    <xf numFmtId="3" fontId="6" fillId="33" borderId="23" xfId="0" applyNumberFormat="1" applyFont="1" applyFill="1" applyBorder="1" applyAlignment="1">
      <alignment horizontal="center"/>
    </xf>
    <xf numFmtId="0" fontId="17" fillId="33" borderId="0" xfId="0" applyFont="1" applyFill="1" applyAlignment="1">
      <alignment horizontal="center"/>
    </xf>
    <xf numFmtId="3" fontId="6" fillId="33" borderId="19" xfId="0" applyNumberFormat="1" applyFont="1" applyFill="1" applyBorder="1" applyAlignment="1">
      <alignment horizontal="center"/>
    </xf>
    <xf numFmtId="3" fontId="6" fillId="33" borderId="15" xfId="0" applyNumberFormat="1" applyFont="1" applyFill="1" applyBorder="1" applyAlignment="1">
      <alignment horizontal="center"/>
    </xf>
    <xf numFmtId="0" fontId="7" fillId="33" borderId="25" xfId="0" applyFont="1" applyFill="1" applyBorder="1" applyAlignment="1">
      <alignment horizontal="left"/>
    </xf>
    <xf numFmtId="0" fontId="6" fillId="33" borderId="10" xfId="0" applyFont="1" applyFill="1" applyBorder="1" applyAlignment="1">
      <alignment vertical="center" wrapText="1"/>
    </xf>
    <xf numFmtId="0" fontId="6" fillId="33" borderId="0" xfId="0" applyFont="1" applyFill="1" applyAlignment="1">
      <alignment vertical="center" wrapText="1"/>
    </xf>
    <xf numFmtId="0" fontId="6" fillId="33" borderId="11" xfId="0" applyFont="1" applyFill="1" applyBorder="1" applyAlignment="1">
      <alignment vertical="center" wrapText="1"/>
    </xf>
    <xf numFmtId="0" fontId="6" fillId="33" borderId="19" xfId="0" applyFont="1" applyFill="1" applyBorder="1" applyAlignment="1">
      <alignment vertical="center" wrapText="1"/>
    </xf>
    <xf numFmtId="0" fontId="6" fillId="33" borderId="20" xfId="0" applyFont="1" applyFill="1" applyBorder="1" applyAlignment="1">
      <alignment vertical="center" wrapText="1"/>
    </xf>
    <xf numFmtId="0" fontId="6" fillId="33" borderId="15" xfId="0" applyFont="1" applyFill="1" applyBorder="1" applyAlignment="1">
      <alignment vertical="center" wrapText="1"/>
    </xf>
    <xf numFmtId="0" fontId="6" fillId="33" borderId="24" xfId="0" applyFont="1" applyFill="1" applyBorder="1" applyAlignment="1">
      <alignment vertical="center" wrapText="1"/>
    </xf>
    <xf numFmtId="0" fontId="6" fillId="33" borderId="18" xfId="0" applyFont="1" applyFill="1" applyBorder="1" applyAlignment="1">
      <alignment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1" fillId="33" borderId="10" xfId="0" applyFont="1" applyFill="1" applyBorder="1" applyAlignment="1">
      <alignment horizontal="left"/>
    </xf>
    <xf numFmtId="0" fontId="21" fillId="33" borderId="0" xfId="0" applyFont="1" applyFill="1" applyBorder="1" applyAlignment="1">
      <alignment horizontal="left"/>
    </xf>
    <xf numFmtId="0" fontId="21" fillId="33" borderId="11" xfId="0" applyFont="1" applyFill="1" applyBorder="1" applyAlignment="1">
      <alignment horizontal="left"/>
    </xf>
    <xf numFmtId="0" fontId="15" fillId="33" borderId="19" xfId="0" applyFont="1" applyFill="1" applyBorder="1" applyAlignment="1">
      <alignment horizontal="left"/>
    </xf>
    <xf numFmtId="0" fontId="15" fillId="33" borderId="20" xfId="0" applyFont="1" applyFill="1" applyBorder="1" applyAlignment="1">
      <alignment horizontal="left"/>
    </xf>
    <xf numFmtId="0" fontId="15" fillId="33" borderId="15" xfId="0" applyFont="1" applyFill="1" applyBorder="1" applyAlignment="1">
      <alignment horizontal="left"/>
    </xf>
    <xf numFmtId="3" fontId="0" fillId="33" borderId="19" xfId="0" applyNumberFormat="1" applyFill="1" applyBorder="1" applyAlignment="1">
      <alignment horizontal="center"/>
    </xf>
    <xf numFmtId="3" fontId="0" fillId="33" borderId="20" xfId="0" applyNumberFormat="1" applyFill="1" applyBorder="1" applyAlignment="1">
      <alignment horizontal="center"/>
    </xf>
    <xf numFmtId="3" fontId="0" fillId="33" borderId="15"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3" fontId="0" fillId="33" borderId="16" xfId="0" applyNumberFormat="1" applyFill="1" applyBorder="1" applyAlignment="1">
      <alignment horizontal="center"/>
    </xf>
    <xf numFmtId="3" fontId="0" fillId="33" borderId="23" xfId="0" applyNumberForma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3" fontId="0" fillId="33" borderId="10" xfId="0" applyNumberFormat="1" applyFill="1" applyBorder="1" applyAlignment="1">
      <alignment horizontal="center"/>
    </xf>
    <xf numFmtId="0" fontId="1" fillId="33" borderId="18" xfId="0" applyFont="1" applyFill="1" applyBorder="1" applyAlignment="1">
      <alignment horizontal="center"/>
    </xf>
    <xf numFmtId="3" fontId="0" fillId="33" borderId="17" xfId="0" applyNumberFormat="1" applyFill="1" applyBorder="1" applyAlignment="1">
      <alignment horizont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3" fontId="1" fillId="33" borderId="19"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4" fillId="33" borderId="16"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4" fillId="33" borderId="10" xfId="0" applyNumberFormat="1" applyFont="1" applyFill="1" applyBorder="1" applyAlignment="1">
      <alignment horizontal="right"/>
    </xf>
    <xf numFmtId="3" fontId="4" fillId="33" borderId="11" xfId="0" applyNumberFormat="1" applyFont="1" applyFill="1" applyBorder="1" applyAlignment="1">
      <alignment horizontal="right"/>
    </xf>
    <xf numFmtId="0" fontId="16" fillId="33" borderId="0" xfId="0" applyFont="1" applyFill="1" applyBorder="1" applyAlignment="1">
      <alignment horizontal="left"/>
    </xf>
    <xf numFmtId="3" fontId="16" fillId="33" borderId="0" xfId="0" applyNumberFormat="1" applyFont="1" applyFill="1" applyBorder="1" applyAlignment="1">
      <alignment horizontal="center"/>
    </xf>
    <xf numFmtId="0" fontId="14" fillId="33" borderId="0" xfId="0" applyFont="1" applyFill="1" applyBorder="1" applyAlignment="1">
      <alignment horizontal="left"/>
    </xf>
    <xf numFmtId="3" fontId="24" fillId="33" borderId="0" xfId="0" applyNumberFormat="1" applyFont="1" applyFill="1" applyBorder="1" applyAlignment="1">
      <alignment horizontal="center"/>
    </xf>
    <xf numFmtId="0" fontId="13" fillId="33" borderId="0" xfId="0" applyFont="1" applyFill="1" applyBorder="1" applyAlignment="1">
      <alignment horizontal="left" wrapText="1"/>
    </xf>
    <xf numFmtId="0" fontId="14" fillId="33" borderId="0" xfId="0" applyFont="1" applyFill="1" applyBorder="1" applyAlignment="1">
      <alignment horizontal="left" wrapText="1"/>
    </xf>
    <xf numFmtId="3" fontId="7" fillId="33" borderId="19" xfId="0" applyNumberFormat="1" applyFont="1" applyFill="1" applyBorder="1" applyAlignment="1">
      <alignment horizontal="right"/>
    </xf>
    <xf numFmtId="3" fontId="7" fillId="33" borderId="15" xfId="0" applyNumberFormat="1" applyFont="1" applyFill="1" applyBorder="1" applyAlignment="1">
      <alignment horizontal="right"/>
    </xf>
    <xf numFmtId="182" fontId="25" fillId="33" borderId="16" xfId="0" applyNumberFormat="1" applyFont="1" applyFill="1" applyBorder="1" applyAlignment="1">
      <alignment horizontal="center"/>
    </xf>
    <xf numFmtId="182" fontId="25" fillId="33" borderId="23" xfId="0" applyNumberFormat="1" applyFont="1" applyFill="1" applyBorder="1" applyAlignment="1">
      <alignment horizontal="center"/>
    </xf>
    <xf numFmtId="3" fontId="25" fillId="33" borderId="16" xfId="0" applyNumberFormat="1" applyFont="1" applyFill="1" applyBorder="1" applyAlignment="1">
      <alignment horizontal="center"/>
    </xf>
    <xf numFmtId="3" fontId="25" fillId="33" borderId="23" xfId="0" applyNumberFormat="1" applyFont="1" applyFill="1" applyBorder="1" applyAlignment="1">
      <alignment horizontal="center"/>
    </xf>
    <xf numFmtId="3" fontId="8" fillId="33" borderId="10" xfId="0" applyNumberFormat="1" applyFont="1" applyFill="1" applyBorder="1" applyAlignment="1">
      <alignment horizontal="right"/>
    </xf>
    <xf numFmtId="3" fontId="8" fillId="33" borderId="11"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34" fillId="33" borderId="10" xfId="0" applyNumberFormat="1" applyFont="1" applyFill="1" applyBorder="1" applyAlignment="1">
      <alignment horizontal="right"/>
    </xf>
    <xf numFmtId="3" fontId="34" fillId="33" borderId="11" xfId="0" applyNumberFormat="1" applyFont="1" applyFill="1" applyBorder="1" applyAlignment="1">
      <alignment horizontal="right"/>
    </xf>
    <xf numFmtId="0" fontId="6" fillId="33" borderId="10" xfId="0" applyFont="1" applyFill="1" applyBorder="1" applyAlignment="1">
      <alignment horizontal="left"/>
    </xf>
    <xf numFmtId="0" fontId="6" fillId="33" borderId="0" xfId="0" applyFont="1" applyFill="1" applyBorder="1" applyAlignment="1">
      <alignment horizontal="left"/>
    </xf>
    <xf numFmtId="0" fontId="6" fillId="33" borderId="11" xfId="0" applyFont="1" applyFill="1" applyBorder="1" applyAlignment="1">
      <alignment horizontal="left"/>
    </xf>
    <xf numFmtId="3" fontId="7" fillId="33" borderId="10" xfId="0" applyNumberFormat="1" applyFont="1" applyFill="1" applyBorder="1" applyAlignment="1">
      <alignment horizontal="center"/>
    </xf>
    <xf numFmtId="3" fontId="7" fillId="33" borderId="11" xfId="0" applyNumberFormat="1" applyFont="1" applyFill="1" applyBorder="1" applyAlignment="1">
      <alignment horizontal="center"/>
    </xf>
    <xf numFmtId="3" fontId="7" fillId="33" borderId="16" xfId="0" applyNumberFormat="1" applyFont="1" applyFill="1" applyBorder="1" applyAlignment="1">
      <alignment horizontal="center"/>
    </xf>
    <xf numFmtId="3" fontId="7" fillId="33" borderId="23" xfId="0" applyNumberFormat="1" applyFont="1" applyFill="1" applyBorder="1" applyAlignment="1">
      <alignment horizontal="center"/>
    </xf>
    <xf numFmtId="182" fontId="7" fillId="33" borderId="16" xfId="0" applyNumberFormat="1" applyFont="1" applyFill="1" applyBorder="1" applyAlignment="1">
      <alignment horizontal="center"/>
    </xf>
    <xf numFmtId="182" fontId="7" fillId="33" borderId="23" xfId="0" applyNumberFormat="1" applyFont="1" applyFill="1" applyBorder="1" applyAlignment="1">
      <alignment horizontal="center"/>
    </xf>
    <xf numFmtId="3" fontId="6" fillId="33" borderId="12" xfId="0" applyNumberFormat="1" applyFont="1" applyFill="1" applyBorder="1" applyAlignment="1" quotePrefix="1">
      <alignment horizontal="right"/>
    </xf>
    <xf numFmtId="3" fontId="6" fillId="33" borderId="14" xfId="0" applyNumberFormat="1" applyFont="1" applyFill="1" applyBorder="1" applyAlignment="1" quotePrefix="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37" fontId="6" fillId="33" borderId="19" xfId="0" applyNumberFormat="1" applyFont="1" applyFill="1" applyBorder="1" applyAlignment="1">
      <alignment horizontal="right"/>
    </xf>
    <xf numFmtId="37" fontId="6" fillId="33" borderId="15" xfId="0" applyNumberFormat="1" applyFont="1" applyFill="1" applyBorder="1" applyAlignment="1">
      <alignment horizontal="right"/>
    </xf>
    <xf numFmtId="3" fontId="7" fillId="33" borderId="12" xfId="0" applyNumberFormat="1" applyFont="1" applyFill="1" applyBorder="1" applyAlignment="1" quotePrefix="1">
      <alignment horizontal="right"/>
    </xf>
    <xf numFmtId="3" fontId="7" fillId="33" borderId="14" xfId="0" applyNumberFormat="1" applyFont="1" applyFill="1" applyBorder="1" applyAlignment="1" quotePrefix="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cao200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h\Desktop\LCTT%20Vietfra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ai CT"/>
      <sheetName val="QUI III"/>
      <sheetName val="QUI IV"/>
      <sheetName val="Quy 2"/>
      <sheetName val="Quy 3"/>
      <sheetName val="Quy 4"/>
      <sheetName val="TH Q2"/>
      <sheetName val="TH Q3"/>
      <sheetName val="TH Q4"/>
      <sheetName val="TK 1122 - c¶ n¨m"/>
      <sheetName val="TK 1122 - 3 quý"/>
      <sheetName val="so du vp"/>
      <sheetName val="Dieuchinh"/>
      <sheetName val="tong hop so du"/>
      <sheetName val="CDKT"/>
      <sheetName val="KQKD"/>
      <sheetName val=" LCTT "/>
      <sheetName val="thuyet minh"/>
      <sheetName val="tscd"/>
      <sheetName val="nguon von"/>
      <sheetName val="doi ung tien"/>
      <sheetName val="00000000"/>
    </sheetNames>
    <sheetDataSet>
      <sheetData sheetId="20">
        <row r="6">
          <cell r="C6">
            <v>0</v>
          </cell>
          <cell r="D6">
            <v>0</v>
          </cell>
          <cell r="E6" t="str">
            <v>01.04</v>
          </cell>
          <cell r="F6" t="str">
            <v>02.03</v>
          </cell>
        </row>
        <row r="7">
          <cell r="C7">
            <v>0</v>
          </cell>
          <cell r="D7">
            <v>0</v>
          </cell>
          <cell r="E7" t="str">
            <v>24.02</v>
          </cell>
          <cell r="F7" t="str">
            <v>23.03</v>
          </cell>
        </row>
        <row r="8">
          <cell r="C8">
            <v>0</v>
          </cell>
          <cell r="D8">
            <v>0</v>
          </cell>
          <cell r="E8" t="str">
            <v>24.01</v>
          </cell>
          <cell r="F8" t="str">
            <v>23.01</v>
          </cell>
        </row>
        <row r="9">
          <cell r="C9">
            <v>0</v>
          </cell>
          <cell r="D9">
            <v>0</v>
          </cell>
          <cell r="E9" t="str">
            <v>26.01</v>
          </cell>
        </row>
        <row r="10">
          <cell r="C10">
            <v>41470555618</v>
          </cell>
          <cell r="D10">
            <v>8022362</v>
          </cell>
          <cell r="E10" t="str">
            <v>01.02</v>
          </cell>
          <cell r="F10" t="str">
            <v>01.02</v>
          </cell>
        </row>
        <row r="11">
          <cell r="C11">
            <v>0</v>
          </cell>
          <cell r="D11">
            <v>0</v>
          </cell>
          <cell r="E11" t="str">
            <v>22.01</v>
          </cell>
        </row>
        <row r="12">
          <cell r="C12">
            <v>0</v>
          </cell>
          <cell r="D12">
            <v>316110752</v>
          </cell>
          <cell r="E12" t="str">
            <v>06.02</v>
          </cell>
          <cell r="F12" t="str">
            <v>02.01</v>
          </cell>
        </row>
        <row r="13">
          <cell r="C13">
            <v>0</v>
          </cell>
          <cell r="D13">
            <v>0</v>
          </cell>
          <cell r="E13" t="str">
            <v>02.02</v>
          </cell>
          <cell r="F13" t="str">
            <v>02.02</v>
          </cell>
        </row>
        <row r="14">
          <cell r="C14">
            <v>0</v>
          </cell>
          <cell r="D14">
            <v>0</v>
          </cell>
          <cell r="E14" t="str">
            <v>21.01</v>
          </cell>
          <cell r="F14" t="str">
            <v>21.01</v>
          </cell>
        </row>
        <row r="15">
          <cell r="C15">
            <v>0</v>
          </cell>
          <cell r="D15">
            <v>0</v>
          </cell>
          <cell r="F15" t="str">
            <v>21.02</v>
          </cell>
        </row>
        <row r="16">
          <cell r="C16">
            <v>0</v>
          </cell>
          <cell r="D16">
            <v>0</v>
          </cell>
          <cell r="F16" t="str">
            <v>22.02</v>
          </cell>
        </row>
        <row r="17">
          <cell r="C17">
            <v>7840272320</v>
          </cell>
          <cell r="D17">
            <v>36913785</v>
          </cell>
          <cell r="E17" t="str">
            <v>07.01</v>
          </cell>
          <cell r="F17" t="str">
            <v>07.01</v>
          </cell>
        </row>
        <row r="18">
          <cell r="C18">
            <v>0</v>
          </cell>
          <cell r="D18">
            <v>0</v>
          </cell>
          <cell r="E18" t="str">
            <v>06.11</v>
          </cell>
          <cell r="F18" t="str">
            <v>06.11</v>
          </cell>
        </row>
        <row r="19">
          <cell r="C19">
            <v>0</v>
          </cell>
          <cell r="D19">
            <v>0</v>
          </cell>
          <cell r="E19" t="str">
            <v>06.11</v>
          </cell>
          <cell r="F19" t="str">
            <v>06.11</v>
          </cell>
        </row>
        <row r="20">
          <cell r="C20">
            <v>0</v>
          </cell>
          <cell r="D20">
            <v>0</v>
          </cell>
          <cell r="E20" t="str">
            <v>06.11</v>
          </cell>
          <cell r="F20" t="str">
            <v>06.11</v>
          </cell>
        </row>
        <row r="21">
          <cell r="C21">
            <v>0</v>
          </cell>
          <cell r="D21">
            <v>0</v>
          </cell>
          <cell r="E21" t="str">
            <v>06.11</v>
          </cell>
          <cell r="F21" t="str">
            <v>06.11</v>
          </cell>
        </row>
        <row r="22">
          <cell r="C22">
            <v>0</v>
          </cell>
          <cell r="D22">
            <v>0</v>
          </cell>
          <cell r="E22" t="str">
            <v>06.11</v>
          </cell>
          <cell r="F22" t="str">
            <v>06.11</v>
          </cell>
        </row>
        <row r="23">
          <cell r="C23">
            <v>0</v>
          </cell>
          <cell r="D23">
            <v>0</v>
          </cell>
          <cell r="E23" t="str">
            <v>06.11</v>
          </cell>
          <cell r="F23" t="str">
            <v>06.11</v>
          </cell>
        </row>
        <row r="24">
          <cell r="C24">
            <v>0</v>
          </cell>
          <cell r="D24">
            <v>0</v>
          </cell>
          <cell r="F24" t="str">
            <v>41.02</v>
          </cell>
        </row>
        <row r="25">
          <cell r="C25">
            <v>0</v>
          </cell>
          <cell r="D25">
            <v>0</v>
          </cell>
          <cell r="F25" t="str">
            <v>42.02</v>
          </cell>
        </row>
        <row r="26">
          <cell r="C26">
            <v>0</v>
          </cell>
          <cell r="D26">
            <v>0</v>
          </cell>
          <cell r="E26" t="str">
            <v>06.11</v>
          </cell>
          <cell r="F26" t="str">
            <v>06.11</v>
          </cell>
        </row>
        <row r="27">
          <cell r="C27">
            <v>0</v>
          </cell>
          <cell r="D27">
            <v>0</v>
          </cell>
          <cell r="E27" t="str">
            <v>06.11</v>
          </cell>
          <cell r="F27" t="str">
            <v>06.11</v>
          </cell>
        </row>
        <row r="28">
          <cell r="C28">
            <v>0</v>
          </cell>
          <cell r="D28">
            <v>0</v>
          </cell>
          <cell r="E28" t="str">
            <v>01.06</v>
          </cell>
          <cell r="F28" t="str">
            <v>01.06</v>
          </cell>
        </row>
        <row r="29">
          <cell r="C29">
            <v>1292549165</v>
          </cell>
          <cell r="D29">
            <v>144028214</v>
          </cell>
          <cell r="E29" t="str">
            <v>01.06</v>
          </cell>
          <cell r="F29" t="str">
            <v>01.06</v>
          </cell>
        </row>
        <row r="30">
          <cell r="C30">
            <v>0</v>
          </cell>
          <cell r="D30">
            <v>0</v>
          </cell>
          <cell r="E30" t="str">
            <v>01.02</v>
          </cell>
          <cell r="F30" t="str">
            <v>01.02</v>
          </cell>
        </row>
        <row r="31">
          <cell r="C31">
            <v>0</v>
          </cell>
          <cell r="D31">
            <v>0</v>
          </cell>
          <cell r="E31" t="str">
            <v>07.01</v>
          </cell>
          <cell r="F31" t="str">
            <v>07.01</v>
          </cell>
        </row>
        <row r="32">
          <cell r="C32">
            <v>202840773</v>
          </cell>
          <cell r="D32">
            <v>2479381331</v>
          </cell>
          <cell r="E32" t="str">
            <v>06.05</v>
          </cell>
          <cell r="F32" t="str">
            <v>07.06</v>
          </cell>
        </row>
        <row r="33">
          <cell r="C33">
            <v>0</v>
          </cell>
          <cell r="D33">
            <v>0</v>
          </cell>
        </row>
        <row r="34">
          <cell r="C34">
            <v>0</v>
          </cell>
          <cell r="D34">
            <v>0</v>
          </cell>
          <cell r="E34" t="str">
            <v>06.03</v>
          </cell>
          <cell r="F34" t="str">
            <v>07.04</v>
          </cell>
        </row>
        <row r="35">
          <cell r="C35">
            <v>0</v>
          </cell>
          <cell r="D35">
            <v>0</v>
          </cell>
          <cell r="E35" t="str">
            <v>02.01</v>
          </cell>
          <cell r="F35" t="str">
            <v>02.01</v>
          </cell>
        </row>
        <row r="36">
          <cell r="C36">
            <v>0</v>
          </cell>
          <cell r="D36">
            <v>0</v>
          </cell>
          <cell r="E36" t="str">
            <v>02.01</v>
          </cell>
          <cell r="F36" t="str">
            <v>02.01</v>
          </cell>
        </row>
        <row r="37">
          <cell r="C37">
            <v>0</v>
          </cell>
          <cell r="D37">
            <v>27261065</v>
          </cell>
          <cell r="E37" t="str">
            <v>02.01</v>
          </cell>
          <cell r="F37" t="str">
            <v>02.01</v>
          </cell>
        </row>
        <row r="38">
          <cell r="C38">
            <v>0</v>
          </cell>
          <cell r="D38">
            <v>0</v>
          </cell>
          <cell r="E38" t="str">
            <v>02.01</v>
          </cell>
          <cell r="F38" t="str">
            <v>02.01</v>
          </cell>
        </row>
        <row r="39">
          <cell r="C39">
            <v>0</v>
          </cell>
          <cell r="D39">
            <v>0</v>
          </cell>
          <cell r="E39" t="str">
            <v>02.01</v>
          </cell>
          <cell r="F39" t="str">
            <v>02.01</v>
          </cell>
        </row>
        <row r="40">
          <cell r="C40">
            <v>0</v>
          </cell>
          <cell r="D40">
            <v>0</v>
          </cell>
          <cell r="E40" t="str">
            <v>02.01</v>
          </cell>
          <cell r="F40" t="str">
            <v>02.01</v>
          </cell>
        </row>
        <row r="41">
          <cell r="C41">
            <v>0</v>
          </cell>
          <cell r="D41">
            <v>10000000000</v>
          </cell>
          <cell r="F41" t="str">
            <v>25.01</v>
          </cell>
        </row>
        <row r="42">
          <cell r="C42">
            <v>0</v>
          </cell>
          <cell r="D42">
            <v>0</v>
          </cell>
          <cell r="E42" t="str">
            <v>24.02</v>
          </cell>
          <cell r="F42" t="str">
            <v>23.03</v>
          </cell>
        </row>
        <row r="43">
          <cell r="C43">
            <v>0</v>
          </cell>
          <cell r="D43">
            <v>0</v>
          </cell>
          <cell r="E43" t="str">
            <v>26.01</v>
          </cell>
          <cell r="F43" t="str">
            <v>25.02</v>
          </cell>
        </row>
        <row r="44">
          <cell r="C44">
            <v>0</v>
          </cell>
          <cell r="D44">
            <v>0</v>
          </cell>
          <cell r="E44" t="str">
            <v>26.01</v>
          </cell>
          <cell r="F44" t="str">
            <v>21.03</v>
          </cell>
        </row>
        <row r="45">
          <cell r="C45">
            <v>0</v>
          </cell>
          <cell r="D45">
            <v>0</v>
          </cell>
          <cell r="E45" t="str">
            <v>24.01</v>
          </cell>
          <cell r="F45" t="str">
            <v>23.01</v>
          </cell>
        </row>
        <row r="46">
          <cell r="C46">
            <v>0</v>
          </cell>
          <cell r="D46">
            <v>7587866410</v>
          </cell>
          <cell r="F46" t="str">
            <v>21.01</v>
          </cell>
        </row>
        <row r="47">
          <cell r="C47">
            <v>0</v>
          </cell>
          <cell r="D47">
            <v>0</v>
          </cell>
          <cell r="F47" t="str">
            <v>21.02</v>
          </cell>
        </row>
        <row r="48">
          <cell r="C48">
            <v>0</v>
          </cell>
          <cell r="D48">
            <v>0</v>
          </cell>
          <cell r="E48" t="str">
            <v>02.02</v>
          </cell>
          <cell r="F48" t="str">
            <v>02.02</v>
          </cell>
        </row>
        <row r="49">
          <cell r="C49">
            <v>0</v>
          </cell>
          <cell r="D49">
            <v>0</v>
          </cell>
          <cell r="E49" t="str">
            <v>06.03</v>
          </cell>
          <cell r="F49" t="str">
            <v>07.04</v>
          </cell>
        </row>
        <row r="50">
          <cell r="C50">
            <v>0</v>
          </cell>
          <cell r="D50">
            <v>0</v>
          </cell>
          <cell r="E50" t="str">
            <v>33.03</v>
          </cell>
          <cell r="F50" t="str">
            <v>34.01</v>
          </cell>
        </row>
        <row r="51">
          <cell r="C51">
            <v>0</v>
          </cell>
          <cell r="D51">
            <v>0</v>
          </cell>
          <cell r="F51" t="str">
            <v>34.02</v>
          </cell>
        </row>
        <row r="52">
          <cell r="C52">
            <v>811618909</v>
          </cell>
          <cell r="D52">
            <v>8002207556</v>
          </cell>
          <cell r="E52" t="str">
            <v>02.02</v>
          </cell>
          <cell r="F52" t="str">
            <v>02.02</v>
          </cell>
        </row>
        <row r="53">
          <cell r="C53">
            <v>0</v>
          </cell>
          <cell r="D53">
            <v>0</v>
          </cell>
          <cell r="F53" t="str">
            <v>21.01</v>
          </cell>
        </row>
        <row r="54">
          <cell r="C54">
            <v>0</v>
          </cell>
          <cell r="D54">
            <v>0</v>
          </cell>
          <cell r="F54" t="str">
            <v>21.02</v>
          </cell>
        </row>
        <row r="55">
          <cell r="C55">
            <v>0</v>
          </cell>
          <cell r="D55">
            <v>3912104622</v>
          </cell>
          <cell r="E55" t="str">
            <v>01.01</v>
          </cell>
          <cell r="F55" t="str">
            <v>07.02</v>
          </cell>
        </row>
        <row r="56">
          <cell r="C56">
            <v>0</v>
          </cell>
          <cell r="D56">
            <v>0</v>
          </cell>
          <cell r="E56" t="str">
            <v>01.03</v>
          </cell>
          <cell r="F56" t="str">
            <v>07.02</v>
          </cell>
        </row>
        <row r="57">
          <cell r="C57">
            <v>0</v>
          </cell>
          <cell r="D57">
            <v>0</v>
          </cell>
          <cell r="E57" t="str">
            <v>01.06</v>
          </cell>
          <cell r="F57" t="str">
            <v>07.02</v>
          </cell>
        </row>
        <row r="58">
          <cell r="C58">
            <v>0</v>
          </cell>
          <cell r="D58">
            <v>0</v>
          </cell>
          <cell r="E58" t="str">
            <v>05.01</v>
          </cell>
        </row>
        <row r="59">
          <cell r="C59">
            <v>0</v>
          </cell>
          <cell r="D59">
            <v>0</v>
          </cell>
          <cell r="E59" t="str">
            <v>05.02</v>
          </cell>
        </row>
        <row r="60">
          <cell r="C60">
            <v>0</v>
          </cell>
          <cell r="D60">
            <v>0</v>
          </cell>
          <cell r="F60" t="str">
            <v>07.02</v>
          </cell>
        </row>
        <row r="61">
          <cell r="C61">
            <v>0</v>
          </cell>
          <cell r="D61">
            <v>0</v>
          </cell>
          <cell r="F61" t="str">
            <v>07.02</v>
          </cell>
        </row>
        <row r="62">
          <cell r="C62">
            <v>26318925</v>
          </cell>
          <cell r="D62">
            <v>0</v>
          </cell>
          <cell r="E62" t="str">
            <v>07.02</v>
          </cell>
          <cell r="F62" t="str">
            <v>07.02</v>
          </cell>
        </row>
        <row r="63">
          <cell r="C63">
            <v>4640857</v>
          </cell>
          <cell r="D63">
            <v>5559135142</v>
          </cell>
          <cell r="E63" t="str">
            <v>03.01</v>
          </cell>
          <cell r="F63" t="str">
            <v>03.01</v>
          </cell>
        </row>
        <row r="64">
          <cell r="C64">
            <v>0</v>
          </cell>
          <cell r="D64">
            <v>2134916754</v>
          </cell>
          <cell r="E64" t="str">
            <v>03.01</v>
          </cell>
          <cell r="F64" t="str">
            <v>03.01</v>
          </cell>
        </row>
        <row r="65">
          <cell r="C65">
            <v>0</v>
          </cell>
          <cell r="D65">
            <v>0</v>
          </cell>
          <cell r="E65" t="str">
            <v>04.02</v>
          </cell>
          <cell r="F65" t="str">
            <v>04.02</v>
          </cell>
        </row>
        <row r="66">
          <cell r="C66">
            <v>0</v>
          </cell>
          <cell r="D66">
            <v>907163300</v>
          </cell>
          <cell r="E66" t="str">
            <v>04.03</v>
          </cell>
          <cell r="F66" t="str">
            <v>04.03</v>
          </cell>
        </row>
        <row r="67">
          <cell r="C67">
            <v>619284130</v>
          </cell>
          <cell r="D67">
            <v>9335814968</v>
          </cell>
          <cell r="E67" t="str">
            <v>06.11</v>
          </cell>
          <cell r="F67" t="str">
            <v>07.11</v>
          </cell>
        </row>
        <row r="68">
          <cell r="C68">
            <v>0</v>
          </cell>
          <cell r="D68">
            <v>0</v>
          </cell>
          <cell r="E68" t="str">
            <v>07.11</v>
          </cell>
          <cell r="F68" t="str">
            <v>07.11</v>
          </cell>
        </row>
        <row r="69">
          <cell r="C69">
            <v>0</v>
          </cell>
          <cell r="D69">
            <v>0</v>
          </cell>
          <cell r="E69" t="str">
            <v>08.02</v>
          </cell>
          <cell r="F69" t="str">
            <v>08.02</v>
          </cell>
        </row>
        <row r="70">
          <cell r="C70">
            <v>0</v>
          </cell>
          <cell r="D70">
            <v>0</v>
          </cell>
          <cell r="E70" t="str">
            <v>07.11</v>
          </cell>
          <cell r="F70" t="str">
            <v>07.11</v>
          </cell>
        </row>
        <row r="71">
          <cell r="C71">
            <v>0</v>
          </cell>
          <cell r="D71">
            <v>0</v>
          </cell>
          <cell r="E71" t="str">
            <v>07.11</v>
          </cell>
          <cell r="F71" t="str">
            <v>07.11</v>
          </cell>
        </row>
        <row r="72">
          <cell r="C72">
            <v>0</v>
          </cell>
          <cell r="D72">
            <v>0</v>
          </cell>
          <cell r="E72" t="str">
            <v>06.11</v>
          </cell>
          <cell r="F72" t="str">
            <v>07.11</v>
          </cell>
        </row>
        <row r="73">
          <cell r="C73">
            <v>0</v>
          </cell>
          <cell r="D73">
            <v>0</v>
          </cell>
          <cell r="E73" t="str">
            <v>41.01</v>
          </cell>
        </row>
        <row r="74">
          <cell r="C74">
            <v>0</v>
          </cell>
          <cell r="D74">
            <v>0</v>
          </cell>
          <cell r="E74" t="str">
            <v>42.01</v>
          </cell>
        </row>
        <row r="75">
          <cell r="C75">
            <v>0</v>
          </cell>
          <cell r="D75">
            <v>0</v>
          </cell>
          <cell r="E75" t="str">
            <v>07.11</v>
          </cell>
          <cell r="F75" t="str">
            <v>07.11</v>
          </cell>
        </row>
        <row r="76">
          <cell r="C76">
            <v>0</v>
          </cell>
          <cell r="D76">
            <v>0</v>
          </cell>
          <cell r="E76" t="str">
            <v>01.01</v>
          </cell>
          <cell r="F76" t="str">
            <v>01.01</v>
          </cell>
        </row>
        <row r="77">
          <cell r="C77">
            <v>0</v>
          </cell>
          <cell r="D77">
            <v>0</v>
          </cell>
          <cell r="E77" t="str">
            <v>01.05</v>
          </cell>
          <cell r="F77" t="str">
            <v>01.05</v>
          </cell>
        </row>
        <row r="78">
          <cell r="C78">
            <v>0</v>
          </cell>
          <cell r="D78">
            <v>0</v>
          </cell>
          <cell r="E78" t="str">
            <v>01.01</v>
          </cell>
          <cell r="F78" t="str">
            <v>01.01</v>
          </cell>
        </row>
        <row r="79">
          <cell r="C79">
            <v>0</v>
          </cell>
          <cell r="D79">
            <v>0</v>
          </cell>
          <cell r="E79" t="str">
            <v>08.01</v>
          </cell>
          <cell r="F79" t="str">
            <v>08.01</v>
          </cell>
        </row>
        <row r="80">
          <cell r="C80">
            <v>313152512</v>
          </cell>
          <cell r="D80">
            <v>16162465191</v>
          </cell>
          <cell r="E80" t="str">
            <v>02.02</v>
          </cell>
          <cell r="F80" t="str">
            <v>02.02</v>
          </cell>
        </row>
        <row r="81">
          <cell r="C81">
            <v>0</v>
          </cell>
          <cell r="D81">
            <v>0</v>
          </cell>
          <cell r="E81" t="str">
            <v>02.02</v>
          </cell>
          <cell r="F81" t="str">
            <v>02.02</v>
          </cell>
        </row>
        <row r="82">
          <cell r="C82">
            <v>0</v>
          </cell>
          <cell r="D82">
            <v>0</v>
          </cell>
          <cell r="E82" t="str">
            <v>02.02</v>
          </cell>
          <cell r="F82" t="str">
            <v>02.02</v>
          </cell>
        </row>
        <row r="83">
          <cell r="C83">
            <v>0</v>
          </cell>
          <cell r="D83">
            <v>0</v>
          </cell>
          <cell r="E83" t="str">
            <v>01.06</v>
          </cell>
          <cell r="F83" t="str">
            <v>01.06</v>
          </cell>
        </row>
        <row r="84">
          <cell r="C84">
            <v>0</v>
          </cell>
          <cell r="D84">
            <v>0</v>
          </cell>
          <cell r="E84" t="str">
            <v>01.03</v>
          </cell>
          <cell r="F84" t="str">
            <v>01.03</v>
          </cell>
        </row>
        <row r="85">
          <cell r="C85">
            <v>0</v>
          </cell>
          <cell r="D85">
            <v>0</v>
          </cell>
          <cell r="E85" t="str">
            <v>06.01</v>
          </cell>
          <cell r="F85" t="str">
            <v>06.01</v>
          </cell>
        </row>
        <row r="86">
          <cell r="C86">
            <v>0</v>
          </cell>
          <cell r="D86">
            <v>0</v>
          </cell>
          <cell r="E86" t="str">
            <v>33.01</v>
          </cell>
          <cell r="F86" t="str">
            <v>34.02</v>
          </cell>
        </row>
        <row r="87">
          <cell r="C87">
            <v>0</v>
          </cell>
          <cell r="D87">
            <v>0</v>
          </cell>
          <cell r="E87" t="str">
            <v>33.02</v>
          </cell>
          <cell r="F87" t="str">
            <v>34.02</v>
          </cell>
        </row>
        <row r="88">
          <cell r="C88">
            <v>0</v>
          </cell>
          <cell r="D88">
            <v>0</v>
          </cell>
          <cell r="F88" t="str">
            <v>35.01</v>
          </cell>
        </row>
        <row r="89">
          <cell r="C89">
            <v>0</v>
          </cell>
          <cell r="D89">
            <v>0</v>
          </cell>
          <cell r="E89" t="str">
            <v>06.03</v>
          </cell>
          <cell r="F89" t="str">
            <v>07.04</v>
          </cell>
        </row>
        <row r="90">
          <cell r="C90">
            <v>0</v>
          </cell>
          <cell r="D90">
            <v>0</v>
          </cell>
          <cell r="E90" t="str">
            <v>31.01</v>
          </cell>
          <cell r="F90" t="str">
            <v>31.01</v>
          </cell>
        </row>
        <row r="91">
          <cell r="C91">
            <v>0</v>
          </cell>
          <cell r="D91">
            <v>0</v>
          </cell>
          <cell r="E91" t="str">
            <v>61</v>
          </cell>
          <cell r="F91" t="str">
            <v>61</v>
          </cell>
        </row>
        <row r="92">
          <cell r="C92">
            <v>0</v>
          </cell>
          <cell r="D92">
            <v>0</v>
          </cell>
          <cell r="E92" t="str">
            <v>07.01</v>
          </cell>
          <cell r="F92" t="str">
            <v>07.01</v>
          </cell>
        </row>
        <row r="93">
          <cell r="C93">
            <v>0</v>
          </cell>
          <cell r="D93">
            <v>270200000</v>
          </cell>
          <cell r="E93" t="str">
            <v>06.04</v>
          </cell>
          <cell r="F93" t="str">
            <v>07.05</v>
          </cell>
        </row>
        <row r="94">
          <cell r="C94">
            <v>264000</v>
          </cell>
          <cell r="D94">
            <v>62509901</v>
          </cell>
          <cell r="E94" t="str">
            <v>06.04</v>
          </cell>
          <cell r="F94" t="str">
            <v>07.05</v>
          </cell>
        </row>
        <row r="95">
          <cell r="C95">
            <v>0</v>
          </cell>
          <cell r="D95">
            <v>0</v>
          </cell>
          <cell r="E95" t="str">
            <v>31.01</v>
          </cell>
          <cell r="F95" t="str">
            <v>31.01</v>
          </cell>
        </row>
        <row r="96">
          <cell r="C96">
            <v>0</v>
          </cell>
          <cell r="D96">
            <v>0</v>
          </cell>
          <cell r="E96" t="str">
            <v>06.11</v>
          </cell>
        </row>
        <row r="97">
          <cell r="C97">
            <v>0</v>
          </cell>
          <cell r="D97">
            <v>0</v>
          </cell>
        </row>
        <row r="98">
          <cell r="C98">
            <v>0</v>
          </cell>
          <cell r="D98">
            <v>0</v>
          </cell>
          <cell r="E98" t="str">
            <v>01.01</v>
          </cell>
          <cell r="F98" t="str">
            <v>01.01</v>
          </cell>
        </row>
        <row r="99">
          <cell r="C99">
            <v>0</v>
          </cell>
          <cell r="D99">
            <v>0</v>
          </cell>
          <cell r="E99" t="str">
            <v>01.01</v>
          </cell>
          <cell r="F99" t="str">
            <v>01.01</v>
          </cell>
        </row>
        <row r="100">
          <cell r="C100">
            <v>0</v>
          </cell>
          <cell r="D100">
            <v>0</v>
          </cell>
          <cell r="E100" t="str">
            <v>01.01</v>
          </cell>
          <cell r="F100" t="str">
            <v>01.01</v>
          </cell>
        </row>
        <row r="101">
          <cell r="C101">
            <v>0</v>
          </cell>
          <cell r="D101">
            <v>0</v>
          </cell>
          <cell r="E101" t="str">
            <v>01.01</v>
          </cell>
          <cell r="F101" t="str">
            <v>01.01</v>
          </cell>
        </row>
        <row r="102">
          <cell r="C102">
            <v>6598444675</v>
          </cell>
          <cell r="D102">
            <v>0</v>
          </cell>
          <cell r="E102" t="str">
            <v>27.02</v>
          </cell>
          <cell r="F102" t="str">
            <v>27.02</v>
          </cell>
        </row>
        <row r="103">
          <cell r="C103">
            <v>0</v>
          </cell>
          <cell r="D103">
            <v>0</v>
          </cell>
          <cell r="E103" t="str">
            <v>01.04</v>
          </cell>
          <cell r="F103" t="str">
            <v>01.04</v>
          </cell>
        </row>
        <row r="104">
          <cell r="C104">
            <v>0</v>
          </cell>
          <cell r="D104">
            <v>0</v>
          </cell>
          <cell r="E104" t="str">
            <v>22.01</v>
          </cell>
        </row>
        <row r="105">
          <cell r="C105">
            <v>0</v>
          </cell>
          <cell r="D105">
            <v>0</v>
          </cell>
          <cell r="E105" t="str">
            <v>27.01</v>
          </cell>
        </row>
        <row r="106">
          <cell r="C106">
            <v>0</v>
          </cell>
          <cell r="D106">
            <v>0</v>
          </cell>
          <cell r="E106" t="str">
            <v>27.03</v>
          </cell>
        </row>
        <row r="107">
          <cell r="C107">
            <v>0</v>
          </cell>
          <cell r="D107">
            <v>0</v>
          </cell>
          <cell r="E107" t="str">
            <v>27.04</v>
          </cell>
        </row>
        <row r="108">
          <cell r="C108">
            <v>0</v>
          </cell>
          <cell r="D108">
            <v>0</v>
          </cell>
          <cell r="E108" t="str">
            <v>01.05</v>
          </cell>
          <cell r="F108" t="str">
            <v>01.05</v>
          </cell>
        </row>
        <row r="109">
          <cell r="C109">
            <v>0</v>
          </cell>
          <cell r="D109">
            <v>0</v>
          </cell>
          <cell r="E109" t="str">
            <v>01.05</v>
          </cell>
          <cell r="F109" t="str">
            <v>01.05</v>
          </cell>
        </row>
        <row r="110">
          <cell r="C110">
            <v>0</v>
          </cell>
          <cell r="D110">
            <v>0</v>
          </cell>
          <cell r="E110" t="str">
            <v>01.05</v>
          </cell>
          <cell r="F110" t="str">
            <v>01.05</v>
          </cell>
        </row>
        <row r="111">
          <cell r="C111">
            <v>0</v>
          </cell>
          <cell r="D111">
            <v>0</v>
          </cell>
          <cell r="E111" t="str">
            <v>04.01</v>
          </cell>
          <cell r="F111" t="str">
            <v>04.01</v>
          </cell>
        </row>
        <row r="112">
          <cell r="C112">
            <v>0</v>
          </cell>
          <cell r="D112">
            <v>0</v>
          </cell>
          <cell r="E112" t="str">
            <v>01.04</v>
          </cell>
          <cell r="F112" t="str">
            <v>01.04</v>
          </cell>
        </row>
        <row r="113">
          <cell r="C113">
            <v>0</v>
          </cell>
          <cell r="D113">
            <v>0</v>
          </cell>
          <cell r="F113" t="str">
            <v>22.02</v>
          </cell>
        </row>
        <row r="114">
          <cell r="C114">
            <v>263750</v>
          </cell>
          <cell r="D114">
            <v>5783697554</v>
          </cell>
          <cell r="E114" t="str">
            <v>02.01</v>
          </cell>
          <cell r="F114" t="str">
            <v>02.01</v>
          </cell>
        </row>
        <row r="115">
          <cell r="C115">
            <v>0</v>
          </cell>
          <cell r="D115">
            <v>0</v>
          </cell>
          <cell r="E115" t="str">
            <v>02.01</v>
          </cell>
          <cell r="F115" t="str">
            <v>02.01</v>
          </cell>
        </row>
        <row r="116">
          <cell r="C116">
            <v>0</v>
          </cell>
          <cell r="D116">
            <v>829651098</v>
          </cell>
          <cell r="E116" t="str">
            <v>02.01</v>
          </cell>
          <cell r="F116" t="str">
            <v>02.01</v>
          </cell>
        </row>
        <row r="117">
          <cell r="C117">
            <v>0</v>
          </cell>
          <cell r="D117">
            <v>0</v>
          </cell>
          <cell r="E117" t="str">
            <v>06.01</v>
          </cell>
        </row>
        <row r="118">
          <cell r="C118">
            <v>0</v>
          </cell>
          <cell r="D118">
            <v>0</v>
          </cell>
          <cell r="E118" t="str">
            <v>22.01</v>
          </cell>
        </row>
        <row r="119">
          <cell r="C119">
            <v>0</v>
          </cell>
          <cell r="D119">
            <v>0</v>
          </cell>
          <cell r="E119" t="str">
            <v>07.01</v>
          </cell>
        </row>
        <row r="120">
          <cell r="C120">
            <v>0</v>
          </cell>
          <cell r="D120">
            <v>0</v>
          </cell>
          <cell r="F120" t="str">
            <v>22.02</v>
          </cell>
        </row>
        <row r="121">
          <cell r="C121">
            <v>0</v>
          </cell>
          <cell r="D121">
            <v>0</v>
          </cell>
        </row>
        <row r="122">
          <cell r="C122">
            <v>0</v>
          </cell>
          <cell r="D1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99"/>
  <sheetViews>
    <sheetView tabSelected="1" zoomScalePageLayoutView="0" workbookViewId="0" topLeftCell="A1">
      <selection activeCell="A16" sqref="A16"/>
    </sheetView>
  </sheetViews>
  <sheetFormatPr defaultColWidth="8.796875" defaultRowHeight="15"/>
  <cols>
    <col min="1" max="1" width="44.19921875" style="0" customWidth="1"/>
    <col min="2" max="2" width="6.69921875" style="0" customWidth="1"/>
    <col min="3" max="3" width="4.69921875" style="1" customWidth="1"/>
    <col min="4" max="4" width="16" style="0" bestFit="1" customWidth="1"/>
    <col min="5" max="5" width="15.5" style="0" customWidth="1"/>
    <col min="6" max="6" width="11.5" style="0" customWidth="1"/>
    <col min="7" max="7" width="10.8984375" style="0" bestFit="1" customWidth="1"/>
  </cols>
  <sheetData>
    <row r="1" spans="1:5" ht="30" customHeight="1">
      <c r="A1" s="312" t="s">
        <v>652</v>
      </c>
      <c r="B1" s="261"/>
      <c r="C1" s="261"/>
      <c r="D1" s="361" t="s">
        <v>682</v>
      </c>
      <c r="E1" s="362"/>
    </row>
    <row r="2" spans="1:5" ht="30.75" customHeight="1">
      <c r="A2" s="310" t="s">
        <v>651</v>
      </c>
      <c r="B2" s="64"/>
      <c r="C2" s="69"/>
      <c r="D2" s="261" t="s">
        <v>673</v>
      </c>
      <c r="E2" s="261"/>
    </row>
    <row r="3" spans="1:5" ht="22.5">
      <c r="A3" s="367"/>
      <c r="B3" s="367"/>
      <c r="C3" s="367"/>
      <c r="D3" s="367"/>
      <c r="E3" s="367"/>
    </row>
    <row r="4" spans="1:5" ht="22.5">
      <c r="A4" s="367" t="s">
        <v>653</v>
      </c>
      <c r="B4" s="367"/>
      <c r="C4" s="367"/>
      <c r="D4" s="367"/>
      <c r="E4" s="367"/>
    </row>
    <row r="5" spans="1:5" ht="15.75" customHeight="1">
      <c r="A5" s="64"/>
      <c r="B5" s="64"/>
      <c r="C5" s="365"/>
      <c r="D5" s="365"/>
      <c r="E5" s="365"/>
    </row>
    <row r="6" spans="1:5" ht="15.75">
      <c r="A6" s="84" t="s">
        <v>11</v>
      </c>
      <c r="B6" s="85" t="s">
        <v>267</v>
      </c>
      <c r="C6" s="85" t="s">
        <v>195</v>
      </c>
      <c r="D6" s="86" t="s">
        <v>683</v>
      </c>
      <c r="E6" s="87">
        <v>40544</v>
      </c>
    </row>
    <row r="7" spans="1:5" ht="15.75">
      <c r="A7" s="318" t="s">
        <v>676</v>
      </c>
      <c r="B7" s="88"/>
      <c r="C7" s="88"/>
      <c r="D7" s="88"/>
      <c r="E7" s="88"/>
    </row>
    <row r="8" spans="1:5" ht="15.75">
      <c r="A8" s="143" t="s">
        <v>677</v>
      </c>
      <c r="B8" s="89">
        <v>100</v>
      </c>
      <c r="C8" s="90"/>
      <c r="D8" s="91">
        <f>D9+D12+D15+D22+D25</f>
        <v>132466223057</v>
      </c>
      <c r="E8" s="91">
        <f>E9+E12+E15+E22+E25</f>
        <v>102636707798</v>
      </c>
    </row>
    <row r="9" spans="1:5" ht="15.75">
      <c r="A9" s="92" t="s">
        <v>268</v>
      </c>
      <c r="B9" s="93">
        <v>110</v>
      </c>
      <c r="C9" s="94"/>
      <c r="D9" s="95">
        <f>SUM(D10+D11)</f>
        <v>85191489289</v>
      </c>
      <c r="E9" s="95">
        <f>SUM(E10+E11)</f>
        <v>50458586375</v>
      </c>
    </row>
    <row r="10" spans="1:5" ht="15.75">
      <c r="A10" s="96" t="s">
        <v>269</v>
      </c>
      <c r="B10" s="97">
        <v>111</v>
      </c>
      <c r="C10" s="98">
        <v>1</v>
      </c>
      <c r="D10" s="99">
        <f>1931782565+83259706724</f>
        <v>85191489289</v>
      </c>
      <c r="E10" s="99">
        <v>43698986375</v>
      </c>
    </row>
    <row r="11" spans="1:5" ht="15.75">
      <c r="A11" s="96" t="s">
        <v>270</v>
      </c>
      <c r="B11" s="97">
        <v>112</v>
      </c>
      <c r="C11" s="98"/>
      <c r="D11" s="99"/>
      <c r="E11" s="99">
        <v>6759600000</v>
      </c>
    </row>
    <row r="12" spans="1:5" ht="15.75">
      <c r="A12" s="92" t="s">
        <v>271</v>
      </c>
      <c r="B12" s="93">
        <v>120</v>
      </c>
      <c r="C12" s="94"/>
      <c r="D12" s="95">
        <f>SUM(D13:D14)</f>
        <v>0</v>
      </c>
      <c r="E12" s="95">
        <f>SUM(E13:E14)</f>
        <v>0</v>
      </c>
    </row>
    <row r="13" spans="1:5" ht="15.75">
      <c r="A13" s="96" t="s">
        <v>272</v>
      </c>
      <c r="B13" s="97">
        <v>121</v>
      </c>
      <c r="C13" s="98">
        <v>2</v>
      </c>
      <c r="D13" s="99"/>
      <c r="E13" s="99"/>
    </row>
    <row r="14" spans="1:5" ht="15.75">
      <c r="A14" s="96" t="s">
        <v>273</v>
      </c>
      <c r="B14" s="97">
        <v>129</v>
      </c>
      <c r="C14" s="98"/>
      <c r="D14" s="99"/>
      <c r="E14" s="99"/>
    </row>
    <row r="15" spans="1:5" ht="15.75">
      <c r="A15" s="92" t="s">
        <v>274</v>
      </c>
      <c r="B15" s="93">
        <v>130</v>
      </c>
      <c r="C15" s="94"/>
      <c r="D15" s="95">
        <f>SUM(D16:D21)</f>
        <v>33052797254</v>
      </c>
      <c r="E15" s="95">
        <f>SUM(E16:E21)</f>
        <v>35696573914</v>
      </c>
    </row>
    <row r="16" spans="1:5" ht="15.75">
      <c r="A16" s="96" t="s">
        <v>275</v>
      </c>
      <c r="B16" s="97">
        <v>131</v>
      </c>
      <c r="C16" s="98">
        <v>3</v>
      </c>
      <c r="D16" s="100">
        <v>18605660105</v>
      </c>
      <c r="E16" s="99">
        <v>12196755024</v>
      </c>
    </row>
    <row r="17" spans="1:5" ht="15.75">
      <c r="A17" s="96" t="s">
        <v>276</v>
      </c>
      <c r="B17" s="97">
        <v>132</v>
      </c>
      <c r="C17" s="98">
        <v>3</v>
      </c>
      <c r="D17" s="100">
        <v>5921847905</v>
      </c>
      <c r="E17" s="99">
        <v>11151288671</v>
      </c>
    </row>
    <row r="18" spans="1:5" ht="15.75">
      <c r="A18" s="96" t="s">
        <v>277</v>
      </c>
      <c r="B18" s="97">
        <v>133</v>
      </c>
      <c r="C18" s="98"/>
      <c r="D18" s="100"/>
      <c r="E18" s="99"/>
    </row>
    <row r="19" spans="1:5" ht="15.75">
      <c r="A19" s="96" t="s">
        <v>278</v>
      </c>
      <c r="B19" s="97">
        <v>134</v>
      </c>
      <c r="C19" s="98"/>
      <c r="D19" s="100"/>
      <c r="E19" s="99"/>
    </row>
    <row r="20" spans="1:5" ht="15.75">
      <c r="A20" s="96" t="s">
        <v>279</v>
      </c>
      <c r="B20" s="97">
        <v>135</v>
      </c>
      <c r="C20" s="98">
        <v>3</v>
      </c>
      <c r="D20" s="100">
        <f>10224895746-1483943726-1212776</f>
        <v>8739739244</v>
      </c>
      <c r="E20" s="99">
        <v>12562980219</v>
      </c>
    </row>
    <row r="21" spans="1:5" ht="15.75">
      <c r="A21" s="96" t="s">
        <v>280</v>
      </c>
      <c r="B21" s="97">
        <v>139</v>
      </c>
      <c r="C21" s="98">
        <v>3</v>
      </c>
      <c r="D21" s="101">
        <v>-214450000</v>
      </c>
      <c r="E21" s="102">
        <v>-214450000</v>
      </c>
    </row>
    <row r="22" spans="1:5" ht="15.75">
      <c r="A22" s="92" t="s">
        <v>281</v>
      </c>
      <c r="B22" s="93">
        <v>140</v>
      </c>
      <c r="C22" s="94"/>
      <c r="D22" s="103">
        <f>SUM(D23:D24)</f>
        <v>0</v>
      </c>
      <c r="E22" s="103">
        <f>SUM(E23:E24)</f>
        <v>0</v>
      </c>
    </row>
    <row r="23" spans="1:5" ht="15.75">
      <c r="A23" s="96" t="s">
        <v>282</v>
      </c>
      <c r="B23" s="97">
        <v>141</v>
      </c>
      <c r="C23" s="98"/>
      <c r="D23" s="99"/>
      <c r="E23" s="99"/>
    </row>
    <row r="24" spans="1:5" ht="15.75">
      <c r="A24" s="96" t="s">
        <v>283</v>
      </c>
      <c r="B24" s="97">
        <v>149</v>
      </c>
      <c r="C24" s="98"/>
      <c r="D24" s="101"/>
      <c r="E24" s="101"/>
    </row>
    <row r="25" spans="1:5" ht="15.75">
      <c r="A25" s="104" t="s">
        <v>284</v>
      </c>
      <c r="B25" s="105">
        <v>150</v>
      </c>
      <c r="C25" s="106"/>
      <c r="D25" s="107">
        <f>SUM(D26:D29)</f>
        <v>14221936514</v>
      </c>
      <c r="E25" s="107">
        <f>SUM(E26:E29)</f>
        <v>16481547509</v>
      </c>
    </row>
    <row r="26" spans="1:5" ht="15.75">
      <c r="A26" s="96" t="s">
        <v>285</v>
      </c>
      <c r="B26" s="97">
        <v>151</v>
      </c>
      <c r="C26" s="98"/>
      <c r="D26" s="99">
        <v>5447056687</v>
      </c>
      <c r="E26" s="99">
        <v>8644529940</v>
      </c>
    </row>
    <row r="27" spans="1:5" ht="15.75">
      <c r="A27" s="96" t="s">
        <v>286</v>
      </c>
      <c r="B27" s="97">
        <v>152</v>
      </c>
      <c r="C27" s="98">
        <v>4</v>
      </c>
      <c r="D27" s="100">
        <f>26104028+9358997608-5445735115</f>
        <v>3939366521</v>
      </c>
      <c r="E27" s="99">
        <v>3970567983</v>
      </c>
    </row>
    <row r="28" spans="1:5" ht="15.75">
      <c r="A28" s="96" t="s">
        <v>287</v>
      </c>
      <c r="B28" s="97">
        <v>154</v>
      </c>
      <c r="C28" s="98">
        <v>4</v>
      </c>
      <c r="D28" s="99"/>
      <c r="E28" s="99">
        <v>76885108</v>
      </c>
    </row>
    <row r="29" spans="1:5" ht="15.75">
      <c r="A29" s="96" t="s">
        <v>288</v>
      </c>
      <c r="B29" s="97">
        <v>158</v>
      </c>
      <c r="C29" s="98">
        <v>3</v>
      </c>
      <c r="D29" s="99">
        <f>4537413882-500965200+799064624</f>
        <v>4835513306</v>
      </c>
      <c r="E29" s="99">
        <v>3789564478</v>
      </c>
    </row>
    <row r="30" spans="1:5" ht="15.75">
      <c r="A30" s="96"/>
      <c r="B30" s="97"/>
      <c r="C30" s="98"/>
      <c r="D30" s="99"/>
      <c r="E30" s="99"/>
    </row>
    <row r="31" spans="1:5" ht="15.75">
      <c r="A31" s="92" t="s">
        <v>289</v>
      </c>
      <c r="B31" s="93">
        <v>200</v>
      </c>
      <c r="C31" s="94"/>
      <c r="D31" s="95">
        <f>D32+D37+D48+D51+D56</f>
        <v>651970847848</v>
      </c>
      <c r="E31" s="95">
        <f>E32+E37+E48+E51+E56</f>
        <v>480885150486</v>
      </c>
    </row>
    <row r="32" spans="1:5" s="3" customFormat="1" ht="15.75">
      <c r="A32" s="92" t="s">
        <v>290</v>
      </c>
      <c r="B32" s="93">
        <v>210</v>
      </c>
      <c r="C32" s="94"/>
      <c r="D32" s="95">
        <f>SUM(D33:D36)</f>
        <v>0</v>
      </c>
      <c r="E32" s="95">
        <f>SUM(E33:E36)</f>
        <v>0</v>
      </c>
    </row>
    <row r="33" spans="1:5" ht="15.75">
      <c r="A33" s="96" t="s">
        <v>291</v>
      </c>
      <c r="B33" s="97">
        <v>211</v>
      </c>
      <c r="C33" s="98"/>
      <c r="D33" s="99"/>
      <c r="E33" s="99"/>
    </row>
    <row r="34" spans="1:5" ht="15.75">
      <c r="A34" s="96" t="s">
        <v>292</v>
      </c>
      <c r="B34" s="97">
        <v>212</v>
      </c>
      <c r="C34" s="98"/>
      <c r="D34" s="99"/>
      <c r="E34" s="99"/>
    </row>
    <row r="35" spans="1:5" ht="15.75">
      <c r="A35" s="96" t="s">
        <v>293</v>
      </c>
      <c r="B35" s="97">
        <v>213</v>
      </c>
      <c r="C35" s="98"/>
      <c r="D35" s="99"/>
      <c r="E35" s="99"/>
    </row>
    <row r="36" spans="1:5" ht="15.75">
      <c r="A36" s="96" t="s">
        <v>294</v>
      </c>
      <c r="B36" s="97">
        <v>219</v>
      </c>
      <c r="C36" s="98"/>
      <c r="D36" s="99"/>
      <c r="E36" s="99"/>
    </row>
    <row r="37" spans="1:5" ht="15.75">
      <c r="A37" s="92" t="s">
        <v>295</v>
      </c>
      <c r="B37" s="93">
        <v>220</v>
      </c>
      <c r="C37" s="94"/>
      <c r="D37" s="95">
        <f>D38+D41+D44+D47</f>
        <v>596045704539</v>
      </c>
      <c r="E37" s="95">
        <f>E38+E41+E44+E47</f>
        <v>428840007177</v>
      </c>
    </row>
    <row r="38" spans="1:5" ht="15.75">
      <c r="A38" s="96" t="s">
        <v>296</v>
      </c>
      <c r="B38" s="97">
        <v>221</v>
      </c>
      <c r="C38" s="98">
        <v>7</v>
      </c>
      <c r="D38" s="99">
        <f>D39+D40</f>
        <v>380502896325</v>
      </c>
      <c r="E38" s="99">
        <f>E39+E40</f>
        <v>404311643617</v>
      </c>
    </row>
    <row r="39" spans="1:5" ht="15.75">
      <c r="A39" s="96" t="s">
        <v>297</v>
      </c>
      <c r="B39" s="97">
        <v>222</v>
      </c>
      <c r="C39" s="98"/>
      <c r="D39" s="99">
        <f>544387070970</f>
        <v>544387070970</v>
      </c>
      <c r="E39" s="99">
        <v>551816551976</v>
      </c>
    </row>
    <row r="40" spans="1:5" ht="15.75">
      <c r="A40" s="96" t="s">
        <v>298</v>
      </c>
      <c r="B40" s="97">
        <v>223</v>
      </c>
      <c r="C40" s="108"/>
      <c r="D40" s="109">
        <v>-163884174645</v>
      </c>
      <c r="E40" s="109">
        <v>-147504908359</v>
      </c>
    </row>
    <row r="41" spans="1:5" ht="15.75">
      <c r="A41" s="96" t="s">
        <v>299</v>
      </c>
      <c r="B41" s="97">
        <v>224</v>
      </c>
      <c r="C41" s="98">
        <v>8</v>
      </c>
      <c r="D41" s="99"/>
      <c r="E41" s="99">
        <f>E42+E43</f>
        <v>0</v>
      </c>
    </row>
    <row r="42" spans="1:5" ht="15.75">
      <c r="A42" s="96" t="s">
        <v>297</v>
      </c>
      <c r="B42" s="97">
        <v>225</v>
      </c>
      <c r="C42" s="98"/>
      <c r="D42" s="99"/>
      <c r="E42" s="99"/>
    </row>
    <row r="43" spans="1:5" ht="15.75">
      <c r="A43" s="96" t="s">
        <v>298</v>
      </c>
      <c r="B43" s="97">
        <v>226</v>
      </c>
      <c r="C43" s="98"/>
      <c r="D43" s="99"/>
      <c r="E43" s="99"/>
    </row>
    <row r="44" spans="1:5" ht="15.75">
      <c r="A44" s="96" t="s">
        <v>300</v>
      </c>
      <c r="B44" s="97">
        <v>227</v>
      </c>
      <c r="C44" s="98">
        <v>9</v>
      </c>
      <c r="D44" s="99">
        <f>D45+D46</f>
        <v>10055097914</v>
      </c>
      <c r="E44" s="99">
        <f>E45+E46</f>
        <v>20684697914</v>
      </c>
    </row>
    <row r="45" spans="1:5" ht="15.75">
      <c r="A45" s="96" t="s">
        <v>297</v>
      </c>
      <c r="B45" s="97">
        <v>228</v>
      </c>
      <c r="C45" s="98"/>
      <c r="D45" s="99">
        <v>10055097914</v>
      </c>
      <c r="E45" s="99">
        <v>20684697914</v>
      </c>
    </row>
    <row r="46" spans="1:5" ht="15.75">
      <c r="A46" s="96" t="s">
        <v>298</v>
      </c>
      <c r="B46" s="97">
        <v>229</v>
      </c>
      <c r="C46" s="98"/>
      <c r="D46" s="101"/>
      <c r="E46" s="101"/>
    </row>
    <row r="47" spans="1:5" ht="15.75">
      <c r="A47" s="96" t="s">
        <v>301</v>
      </c>
      <c r="B47" s="97">
        <v>230</v>
      </c>
      <c r="C47" s="98">
        <v>6</v>
      </c>
      <c r="D47" s="100">
        <f>218046134413-13636564-12544787549</f>
        <v>205487710300</v>
      </c>
      <c r="E47" s="99">
        <v>3843665646</v>
      </c>
    </row>
    <row r="48" spans="1:5" ht="21" customHeight="1">
      <c r="A48" s="92" t="s">
        <v>302</v>
      </c>
      <c r="B48" s="93">
        <v>240</v>
      </c>
      <c r="C48" s="98">
        <v>11</v>
      </c>
      <c r="D48" s="95">
        <f>D49+D50</f>
        <v>0</v>
      </c>
      <c r="E48" s="95">
        <f>E49+E50</f>
        <v>0</v>
      </c>
    </row>
    <row r="49" spans="1:5" ht="15.75">
      <c r="A49" s="96" t="s">
        <v>297</v>
      </c>
      <c r="B49" s="97">
        <v>241</v>
      </c>
      <c r="C49" s="98"/>
      <c r="D49" s="99"/>
      <c r="E49" s="99"/>
    </row>
    <row r="50" spans="1:5" ht="15.75">
      <c r="A50" s="96" t="s">
        <v>303</v>
      </c>
      <c r="B50" s="97">
        <v>242</v>
      </c>
      <c r="C50" s="98"/>
      <c r="D50" s="99"/>
      <c r="E50" s="99"/>
    </row>
    <row r="51" spans="1:5" ht="15.75">
      <c r="A51" s="92" t="s">
        <v>304</v>
      </c>
      <c r="B51" s="93">
        <v>250</v>
      </c>
      <c r="C51" s="98">
        <v>12</v>
      </c>
      <c r="D51" s="95">
        <f>SUM(D52:D55)</f>
        <v>55925143309</v>
      </c>
      <c r="E51" s="95">
        <f>SUM(E52:E55)</f>
        <v>52045143309</v>
      </c>
    </row>
    <row r="52" spans="1:5" ht="15.75">
      <c r="A52" s="96" t="s">
        <v>305</v>
      </c>
      <c r="B52" s="97">
        <v>251</v>
      </c>
      <c r="C52" s="98"/>
      <c r="D52" s="99">
        <v>31795400000</v>
      </c>
      <c r="E52" s="99">
        <v>28515400000</v>
      </c>
    </row>
    <row r="53" spans="1:5" s="5" customFormat="1" ht="15.75">
      <c r="A53" s="96" t="s">
        <v>306</v>
      </c>
      <c r="B53" s="97">
        <v>252</v>
      </c>
      <c r="C53" s="98"/>
      <c r="D53" s="99">
        <f>3268642109+12675731200</f>
        <v>15944373309</v>
      </c>
      <c r="E53" s="99">
        <v>15344373309</v>
      </c>
    </row>
    <row r="54" spans="1:5" ht="15.75">
      <c r="A54" s="96" t="s">
        <v>307</v>
      </c>
      <c r="B54" s="97">
        <v>258</v>
      </c>
      <c r="C54" s="98"/>
      <c r="D54" s="99">
        <v>8600000000</v>
      </c>
      <c r="E54" s="99">
        <v>8600000000</v>
      </c>
    </row>
    <row r="55" spans="1:5" s="5" customFormat="1" ht="15" customHeight="1">
      <c r="A55" s="96" t="s">
        <v>308</v>
      </c>
      <c r="B55" s="97">
        <v>259</v>
      </c>
      <c r="C55" s="98"/>
      <c r="D55" s="109">
        <v>-414630000</v>
      </c>
      <c r="E55" s="109">
        <v>-414630000</v>
      </c>
    </row>
    <row r="56" spans="1:5" s="3" customFormat="1" ht="15" customHeight="1">
      <c r="A56" s="110" t="s">
        <v>309</v>
      </c>
      <c r="B56" s="111">
        <v>260</v>
      </c>
      <c r="C56" s="112"/>
      <c r="D56" s="113">
        <f>SUM(D57:D59)</f>
        <v>0</v>
      </c>
      <c r="E56" s="113">
        <f>SUM(E57:E59)</f>
        <v>0</v>
      </c>
    </row>
    <row r="57" spans="1:5" s="5" customFormat="1" ht="15" customHeight="1">
      <c r="A57" s="114" t="s">
        <v>310</v>
      </c>
      <c r="B57" s="115">
        <v>261</v>
      </c>
      <c r="C57" s="116">
        <v>13</v>
      </c>
      <c r="D57" s="117"/>
      <c r="E57" s="117"/>
    </row>
    <row r="58" spans="1:5" s="5" customFormat="1" ht="15" customHeight="1">
      <c r="A58" s="114" t="s">
        <v>311</v>
      </c>
      <c r="B58" s="115">
        <v>262</v>
      </c>
      <c r="C58" s="116">
        <v>14</v>
      </c>
      <c r="D58" s="117"/>
      <c r="E58" s="117"/>
    </row>
    <row r="59" spans="1:5" ht="15.75">
      <c r="A59" s="118" t="s">
        <v>312</v>
      </c>
      <c r="B59" s="119">
        <v>268</v>
      </c>
      <c r="C59" s="120"/>
      <c r="D59" s="121"/>
      <c r="E59" s="121"/>
    </row>
    <row r="60" spans="1:5" ht="15.75">
      <c r="A60" s="122" t="s">
        <v>313</v>
      </c>
      <c r="B60" s="122">
        <v>270</v>
      </c>
      <c r="C60" s="123"/>
      <c r="D60" s="124">
        <f>D8+D31</f>
        <v>784437070905</v>
      </c>
      <c r="E60" s="124">
        <f>E8+E31</f>
        <v>583521858284</v>
      </c>
    </row>
    <row r="61" spans="1:5" ht="15.75">
      <c r="A61" s="64"/>
      <c r="B61" s="69"/>
      <c r="C61" s="76"/>
      <c r="D61" s="125"/>
      <c r="E61" s="125"/>
    </row>
    <row r="62" spans="1:5" ht="15.75">
      <c r="A62" s="318" t="s">
        <v>314</v>
      </c>
      <c r="B62" s="126" t="s">
        <v>267</v>
      </c>
      <c r="C62" s="127" t="s">
        <v>195</v>
      </c>
      <c r="D62" s="128" t="s">
        <v>665</v>
      </c>
      <c r="E62" s="87">
        <v>40544</v>
      </c>
    </row>
    <row r="63" spans="1:5" ht="15.75">
      <c r="A63" s="143" t="s">
        <v>315</v>
      </c>
      <c r="B63" s="89">
        <v>300</v>
      </c>
      <c r="C63" s="90"/>
      <c r="D63" s="91">
        <f>D64+D75</f>
        <v>511609562382</v>
      </c>
      <c r="E63" s="91">
        <f>E64+E75</f>
        <v>374902215324</v>
      </c>
    </row>
    <row r="64" spans="1:5" ht="15.75">
      <c r="A64" s="92" t="s">
        <v>316</v>
      </c>
      <c r="B64" s="93">
        <v>310</v>
      </c>
      <c r="C64" s="94"/>
      <c r="D64" s="95">
        <f>SUM(D65:D74)</f>
        <v>143610124380</v>
      </c>
      <c r="E64" s="95">
        <f>SUM(E65:E74)</f>
        <v>157040576503</v>
      </c>
    </row>
    <row r="65" spans="1:5" ht="15.75">
      <c r="A65" s="96" t="s">
        <v>317</v>
      </c>
      <c r="B65" s="97">
        <v>311</v>
      </c>
      <c r="C65" s="98">
        <v>15</v>
      </c>
      <c r="D65" s="100">
        <f>392188811549-D79</f>
        <v>29164821549</v>
      </c>
      <c r="E65" s="99">
        <v>50138839127</v>
      </c>
    </row>
    <row r="66" spans="1:5" ht="15.75">
      <c r="A66" s="96" t="s">
        <v>318</v>
      </c>
      <c r="B66" s="97">
        <v>312</v>
      </c>
      <c r="C66" s="98">
        <v>16</v>
      </c>
      <c r="D66" s="100">
        <v>34896880947</v>
      </c>
      <c r="E66" s="100">
        <v>37985502871</v>
      </c>
    </row>
    <row r="67" spans="1:5" ht="15.75">
      <c r="A67" s="96" t="s">
        <v>319</v>
      </c>
      <c r="B67" s="97">
        <v>313</v>
      </c>
      <c r="C67" s="98">
        <v>16</v>
      </c>
      <c r="D67" s="100">
        <v>403653206</v>
      </c>
      <c r="E67" s="100">
        <v>19077118291</v>
      </c>
    </row>
    <row r="68" spans="1:5" ht="15.75">
      <c r="A68" s="96" t="s">
        <v>320</v>
      </c>
      <c r="B68" s="97">
        <v>314</v>
      </c>
      <c r="C68" s="98">
        <v>17</v>
      </c>
      <c r="D68" s="100">
        <f>11052344+459551000+7623975822-128586-115429568-328445569</f>
        <v>7650575443</v>
      </c>
      <c r="E68" s="100">
        <v>8785524691</v>
      </c>
    </row>
    <row r="69" spans="1:5" ht="15.75">
      <c r="A69" s="96" t="s">
        <v>321</v>
      </c>
      <c r="B69" s="97">
        <v>315</v>
      </c>
      <c r="C69" s="98"/>
      <c r="D69" s="129">
        <f>33793023610-6554913632</f>
        <v>27238109978</v>
      </c>
      <c r="E69" s="129">
        <v>3966612797</v>
      </c>
    </row>
    <row r="70" spans="1:5" ht="15.75">
      <c r="A70" s="96" t="s">
        <v>322</v>
      </c>
      <c r="B70" s="97">
        <v>316</v>
      </c>
      <c r="C70" s="98">
        <v>18</v>
      </c>
      <c r="D70" s="99">
        <v>1525698104</v>
      </c>
      <c r="E70" s="99">
        <v>1654945067</v>
      </c>
    </row>
    <row r="71" spans="1:5" ht="15.75">
      <c r="A71" s="96" t="s">
        <v>323</v>
      </c>
      <c r="B71" s="97">
        <v>317</v>
      </c>
      <c r="C71" s="98"/>
      <c r="D71" s="99"/>
      <c r="E71" s="99"/>
    </row>
    <row r="72" spans="1:5" ht="15.75">
      <c r="A72" s="96" t="s">
        <v>324</v>
      </c>
      <c r="B72" s="97">
        <v>318</v>
      </c>
      <c r="C72" s="98"/>
      <c r="D72" s="99"/>
      <c r="E72" s="99"/>
    </row>
    <row r="73" spans="1:10" ht="15.75">
      <c r="A73" s="96" t="s">
        <v>325</v>
      </c>
      <c r="B73" s="97">
        <v>319</v>
      </c>
      <c r="C73" s="98">
        <v>19</v>
      </c>
      <c r="D73" s="100">
        <f>65032944806-5671704577-12544787549-5041286250+34877941</f>
        <v>41810044371</v>
      </c>
      <c r="E73" s="99">
        <v>35092662022</v>
      </c>
      <c r="F73" s="64"/>
      <c r="G73" s="64"/>
      <c r="H73" s="64"/>
      <c r="I73" s="64"/>
      <c r="J73" s="64"/>
    </row>
    <row r="74" spans="1:5" ht="15.75">
      <c r="A74" s="130" t="s">
        <v>326</v>
      </c>
      <c r="B74" s="131">
        <v>323</v>
      </c>
      <c r="C74" s="98"/>
      <c r="D74" s="99">
        <f>1573387351-653046569</f>
        <v>920340782</v>
      </c>
      <c r="E74" s="99">
        <v>339371637</v>
      </c>
    </row>
    <row r="75" spans="1:5" ht="15.75">
      <c r="A75" s="92" t="s">
        <v>327</v>
      </c>
      <c r="B75" s="93">
        <v>330</v>
      </c>
      <c r="C75" s="94"/>
      <c r="D75" s="95">
        <f>SUM(D76:D83)</f>
        <v>367999438002</v>
      </c>
      <c r="E75" s="95">
        <f>SUM(E76:E83)</f>
        <v>217861638821</v>
      </c>
    </row>
    <row r="76" spans="1:5" ht="15.75">
      <c r="A76" s="96" t="s">
        <v>328</v>
      </c>
      <c r="B76" s="97">
        <v>331</v>
      </c>
      <c r="C76" s="98"/>
      <c r="D76" s="99"/>
      <c r="E76" s="99"/>
    </row>
    <row r="77" spans="1:5" ht="15.75">
      <c r="A77" s="96" t="s">
        <v>329</v>
      </c>
      <c r="B77" s="97">
        <v>332</v>
      </c>
      <c r="C77" s="98">
        <v>20</v>
      </c>
      <c r="D77" s="99"/>
      <c r="E77" s="99"/>
    </row>
    <row r="78" spans="1:5" ht="15.75">
      <c r="A78" s="96" t="s">
        <v>330</v>
      </c>
      <c r="B78" s="97">
        <v>333</v>
      </c>
      <c r="C78" s="98"/>
      <c r="D78" s="99"/>
      <c r="E78" s="99"/>
    </row>
    <row r="79" spans="1:5" s="5" customFormat="1" ht="15.75">
      <c r="A79" s="96" t="s">
        <v>331</v>
      </c>
      <c r="B79" s="97">
        <v>334</v>
      </c>
      <c r="C79" s="98">
        <v>21</v>
      </c>
      <c r="D79" s="100">
        <f>216085115000+146938875000</f>
        <v>363023990000</v>
      </c>
      <c r="E79" s="99">
        <v>216085115000</v>
      </c>
    </row>
    <row r="80" spans="1:5" ht="15.75">
      <c r="A80" s="96" t="s">
        <v>332</v>
      </c>
      <c r="B80" s="97">
        <v>335</v>
      </c>
      <c r="C80" s="98"/>
      <c r="D80" s="99"/>
      <c r="E80" s="99"/>
    </row>
    <row r="81" spans="1:5" ht="15.75">
      <c r="A81" s="96" t="s">
        <v>333</v>
      </c>
      <c r="B81" s="97">
        <v>336</v>
      </c>
      <c r="C81" s="98"/>
      <c r="D81" s="101">
        <v>-65838248</v>
      </c>
      <c r="E81" s="99">
        <v>10581528</v>
      </c>
    </row>
    <row r="82" spans="1:5" ht="15.75">
      <c r="A82" s="96" t="s">
        <v>334</v>
      </c>
      <c r="B82" s="97">
        <v>337</v>
      </c>
      <c r="C82" s="98"/>
      <c r="D82" s="99"/>
      <c r="E82" s="99"/>
    </row>
    <row r="83" spans="1:5" ht="15.75">
      <c r="A83" s="130" t="s">
        <v>335</v>
      </c>
      <c r="B83" s="131">
        <v>338</v>
      </c>
      <c r="C83" s="98"/>
      <c r="D83" s="99">
        <v>5041286250</v>
      </c>
      <c r="E83" s="99">
        <v>1765942293</v>
      </c>
    </row>
    <row r="84" spans="1:5" ht="15.75">
      <c r="A84" s="92" t="s">
        <v>336</v>
      </c>
      <c r="B84" s="93">
        <v>400</v>
      </c>
      <c r="C84" s="94"/>
      <c r="D84" s="95">
        <f>D85+D97</f>
        <v>272827508523</v>
      </c>
      <c r="E84" s="95">
        <f>E85+E97</f>
        <v>208619642960</v>
      </c>
    </row>
    <row r="85" spans="1:5" ht="15.75">
      <c r="A85" s="92" t="s">
        <v>337</v>
      </c>
      <c r="B85" s="93">
        <v>410</v>
      </c>
      <c r="C85" s="94">
        <v>10</v>
      </c>
      <c r="D85" s="95">
        <f>SUM(D86:D94)</f>
        <v>272827508523</v>
      </c>
      <c r="E85" s="95">
        <f>SUM(E86:E94)</f>
        <v>208619642960</v>
      </c>
    </row>
    <row r="86" spans="1:9" ht="15.75">
      <c r="A86" s="96" t="s">
        <v>338</v>
      </c>
      <c r="B86" s="97">
        <v>411</v>
      </c>
      <c r="C86" s="98">
        <v>10</v>
      </c>
      <c r="D86" s="99">
        <v>150000000000</v>
      </c>
      <c r="E86" s="99">
        <v>150000000000</v>
      </c>
      <c r="F86" s="64"/>
      <c r="G86" s="64"/>
      <c r="H86" s="64"/>
      <c r="I86" s="64"/>
    </row>
    <row r="87" spans="1:5" ht="15.75">
      <c r="A87" s="96" t="s">
        <v>339</v>
      </c>
      <c r="B87" s="97">
        <v>412</v>
      </c>
      <c r="C87" s="98"/>
      <c r="D87" s="99"/>
      <c r="E87" s="99"/>
    </row>
    <row r="88" spans="1:5" ht="15.75">
      <c r="A88" s="96" t="s">
        <v>340</v>
      </c>
      <c r="B88" s="97">
        <v>413</v>
      </c>
      <c r="C88" s="98"/>
      <c r="D88" s="102">
        <v>3410429248</v>
      </c>
      <c r="E88" s="99">
        <v>2275429248</v>
      </c>
    </row>
    <row r="89" spans="1:5" ht="15.75">
      <c r="A89" s="96" t="s">
        <v>341</v>
      </c>
      <c r="B89" s="97">
        <v>415</v>
      </c>
      <c r="C89" s="98"/>
      <c r="D89" s="102"/>
      <c r="E89" s="99"/>
    </row>
    <row r="90" spans="1:5" ht="15.75">
      <c r="A90" s="96" t="s">
        <v>342</v>
      </c>
      <c r="B90" s="97">
        <v>416</v>
      </c>
      <c r="C90" s="98"/>
      <c r="D90" s="102"/>
      <c r="E90" s="101"/>
    </row>
    <row r="91" spans="1:5" ht="15.75">
      <c r="A91" s="96" t="s">
        <v>343</v>
      </c>
      <c r="B91" s="97">
        <v>417</v>
      </c>
      <c r="C91" s="98">
        <v>10</v>
      </c>
      <c r="D91" s="102">
        <v>22706844651</v>
      </c>
      <c r="E91" s="99">
        <v>21156844651</v>
      </c>
    </row>
    <row r="92" spans="1:5" ht="15.75">
      <c r="A92" s="96" t="s">
        <v>344</v>
      </c>
      <c r="B92" s="97">
        <v>418</v>
      </c>
      <c r="C92" s="98">
        <v>10</v>
      </c>
      <c r="D92" s="102">
        <v>14752168813</v>
      </c>
      <c r="E92" s="99">
        <v>12480424748</v>
      </c>
    </row>
    <row r="93" spans="1:5" ht="15.75">
      <c r="A93" s="96" t="s">
        <v>345</v>
      </c>
      <c r="B93" s="97">
        <v>419</v>
      </c>
      <c r="C93" s="98"/>
      <c r="D93" s="102"/>
      <c r="E93" s="99"/>
    </row>
    <row r="94" spans="1:5" s="5" customFormat="1" ht="15.75">
      <c r="A94" s="96" t="s">
        <v>346</v>
      </c>
      <c r="B94" s="97">
        <v>420</v>
      </c>
      <c r="C94" s="98">
        <v>10</v>
      </c>
      <c r="D94" s="132">
        <f>D95+D96</f>
        <v>81958065811</v>
      </c>
      <c r="E94" s="129">
        <v>22706944313</v>
      </c>
    </row>
    <row r="95" spans="1:5" s="5" customFormat="1" ht="15.75">
      <c r="A95" s="133" t="s">
        <v>347</v>
      </c>
      <c r="B95" s="97"/>
      <c r="C95" s="98"/>
      <c r="D95" s="132"/>
      <c r="E95" s="129"/>
    </row>
    <row r="96" spans="1:5" s="5" customFormat="1" ht="15.75">
      <c r="A96" s="133" t="s">
        <v>348</v>
      </c>
      <c r="B96" s="97"/>
      <c r="C96" s="98">
        <v>10</v>
      </c>
      <c r="D96" s="132">
        <f>74067068386+7890997425</f>
        <v>81958065811</v>
      </c>
      <c r="E96" s="129"/>
    </row>
    <row r="97" spans="1:5" s="3" customFormat="1" ht="15.75">
      <c r="A97" s="92" t="s">
        <v>349</v>
      </c>
      <c r="B97" s="93">
        <v>430</v>
      </c>
      <c r="C97" s="94"/>
      <c r="D97" s="134">
        <f>SUM(D98:D99)</f>
        <v>0</v>
      </c>
      <c r="E97" s="95">
        <f>SUM(E98:E99)</f>
        <v>0</v>
      </c>
    </row>
    <row r="98" spans="1:5" ht="15.75">
      <c r="A98" s="96" t="s">
        <v>350</v>
      </c>
      <c r="B98" s="97">
        <v>432</v>
      </c>
      <c r="C98" s="98">
        <v>22</v>
      </c>
      <c r="D98" s="102"/>
      <c r="E98" s="99"/>
    </row>
    <row r="99" spans="1:5" ht="15.75">
      <c r="A99" s="96" t="s">
        <v>351</v>
      </c>
      <c r="B99" s="97">
        <v>433</v>
      </c>
      <c r="C99" s="98"/>
      <c r="D99" s="102"/>
      <c r="E99" s="99"/>
    </row>
    <row r="100" spans="1:5" ht="15.75">
      <c r="A100" s="122" t="s">
        <v>662</v>
      </c>
      <c r="B100" s="122">
        <v>440</v>
      </c>
      <c r="C100" s="123"/>
      <c r="D100" s="124">
        <f>D63+D84</f>
        <v>784437070905</v>
      </c>
      <c r="E100" s="124">
        <f>E63+E84</f>
        <v>583521858284</v>
      </c>
    </row>
    <row r="101" spans="1:5" ht="15.75">
      <c r="A101" s="64"/>
      <c r="B101" s="69"/>
      <c r="C101" s="76"/>
      <c r="D101" s="125"/>
      <c r="E101" s="64"/>
    </row>
    <row r="102" spans="1:5" ht="15.75">
      <c r="A102" s="64"/>
      <c r="B102" s="69"/>
      <c r="C102" s="76"/>
      <c r="D102" s="125"/>
      <c r="E102" s="64"/>
    </row>
    <row r="103" spans="1:5" ht="15.75">
      <c r="A103" s="64"/>
      <c r="B103" s="69"/>
      <c r="C103" s="76"/>
      <c r="D103" s="125"/>
      <c r="E103" s="64"/>
    </row>
    <row r="104" spans="1:5" ht="15.75">
      <c r="A104" s="64"/>
      <c r="B104" s="69"/>
      <c r="C104" s="76"/>
      <c r="D104" s="125"/>
      <c r="E104" s="64"/>
    </row>
    <row r="105" spans="1:5" ht="15.75">
      <c r="A105" s="366" t="s">
        <v>681</v>
      </c>
      <c r="B105" s="366"/>
      <c r="C105" s="366"/>
      <c r="D105" s="366"/>
      <c r="E105" s="366"/>
    </row>
    <row r="106" spans="1:5" ht="15.75">
      <c r="A106" s="64"/>
      <c r="B106" s="64"/>
      <c r="C106" s="69"/>
      <c r="D106" s="64"/>
      <c r="E106" s="64"/>
    </row>
    <row r="107" spans="1:5" s="5" customFormat="1" ht="15">
      <c r="A107" s="371" t="s">
        <v>11</v>
      </c>
      <c r="B107" s="373" t="s">
        <v>195</v>
      </c>
      <c r="C107" s="374"/>
      <c r="D107" s="371" t="s">
        <v>683</v>
      </c>
      <c r="E107" s="363">
        <v>40544</v>
      </c>
    </row>
    <row r="108" spans="1:5" s="5" customFormat="1" ht="15">
      <c r="A108" s="372"/>
      <c r="B108" s="375"/>
      <c r="C108" s="376"/>
      <c r="D108" s="372"/>
      <c r="E108" s="364"/>
    </row>
    <row r="109" spans="1:5" s="5" customFormat="1" ht="15.75">
      <c r="A109" s="135" t="s">
        <v>352</v>
      </c>
      <c r="B109" s="379"/>
      <c r="C109" s="380"/>
      <c r="D109" s="136"/>
      <c r="E109" s="136"/>
    </row>
    <row r="110" spans="1:5" s="5" customFormat="1" ht="15.75">
      <c r="A110" s="96" t="s">
        <v>353</v>
      </c>
      <c r="B110" s="369"/>
      <c r="C110" s="370"/>
      <c r="D110" s="99"/>
      <c r="E110" s="99"/>
    </row>
    <row r="111" spans="1:5" s="5" customFormat="1" ht="15.75">
      <c r="A111" s="96" t="s">
        <v>354</v>
      </c>
      <c r="B111" s="369"/>
      <c r="C111" s="370"/>
      <c r="D111" s="99"/>
      <c r="E111" s="99"/>
    </row>
    <row r="112" spans="1:5" s="5" customFormat="1" ht="15.75">
      <c r="A112" s="96" t="s">
        <v>355</v>
      </c>
      <c r="B112" s="369"/>
      <c r="C112" s="370"/>
      <c r="D112" s="99"/>
      <c r="E112" s="102"/>
    </row>
    <row r="113" spans="1:5" s="5" customFormat="1" ht="15.75">
      <c r="A113" s="96" t="s">
        <v>356</v>
      </c>
      <c r="B113" s="369"/>
      <c r="C113" s="370"/>
      <c r="D113" s="137">
        <v>1780257.47</v>
      </c>
      <c r="E113" s="137">
        <v>1289840.81</v>
      </c>
    </row>
    <row r="114" spans="1:5" s="5" customFormat="1" ht="15.75">
      <c r="A114" s="114" t="s">
        <v>77</v>
      </c>
      <c r="B114" s="138"/>
      <c r="C114" s="139"/>
      <c r="D114" s="140">
        <v>398.07</v>
      </c>
      <c r="E114" s="140">
        <v>154.44</v>
      </c>
    </row>
    <row r="115" spans="1:5" s="5" customFormat="1" ht="15.75">
      <c r="A115" s="114" t="s">
        <v>660</v>
      </c>
      <c r="B115" s="138"/>
      <c r="C115" s="139"/>
      <c r="D115" s="140">
        <v>32153</v>
      </c>
      <c r="E115" s="140">
        <v>32897</v>
      </c>
    </row>
    <row r="116" spans="1:5" s="5" customFormat="1" ht="15.75">
      <c r="A116" s="114" t="s">
        <v>661</v>
      </c>
      <c r="B116" s="138"/>
      <c r="C116" s="139"/>
      <c r="D116" s="140">
        <v>605.08</v>
      </c>
      <c r="E116" s="140">
        <v>30498.16</v>
      </c>
    </row>
    <row r="117" spans="1:5" s="5" customFormat="1" ht="15.75">
      <c r="A117" s="118" t="s">
        <v>357</v>
      </c>
      <c r="B117" s="381"/>
      <c r="C117" s="382"/>
      <c r="D117" s="141"/>
      <c r="E117" s="141"/>
    </row>
    <row r="118" spans="1:5" ht="15.75">
      <c r="A118" s="64"/>
      <c r="B118" s="64"/>
      <c r="C118" s="69"/>
      <c r="D118" s="125"/>
      <c r="E118" s="125"/>
    </row>
    <row r="119" spans="1:5" ht="15.75">
      <c r="A119" s="64"/>
      <c r="B119" s="69"/>
      <c r="C119" s="378" t="s">
        <v>706</v>
      </c>
      <c r="D119" s="378"/>
      <c r="E119" s="378"/>
    </row>
    <row r="120" spans="1:5" ht="15.75">
      <c r="A120" s="362" t="s">
        <v>358</v>
      </c>
      <c r="B120" s="362"/>
      <c r="C120" s="366" t="s">
        <v>159</v>
      </c>
      <c r="D120" s="366"/>
      <c r="E120" s="366"/>
    </row>
    <row r="121" spans="1:5" ht="15.75">
      <c r="A121" s="142"/>
      <c r="B121" s="142"/>
      <c r="C121" s="83"/>
      <c r="D121" s="142"/>
      <c r="E121" s="142"/>
    </row>
    <row r="122" spans="1:5" ht="15.75">
      <c r="A122" s="142"/>
      <c r="B122" s="142"/>
      <c r="C122" s="83"/>
      <c r="D122" s="142"/>
      <c r="E122" s="142"/>
    </row>
    <row r="123" spans="1:5" ht="15.75">
      <c r="A123" s="142" t="s">
        <v>705</v>
      </c>
      <c r="B123" s="142"/>
      <c r="C123" s="83"/>
      <c r="D123" s="359" t="s">
        <v>704</v>
      </c>
      <c r="E123" s="142"/>
    </row>
    <row r="124" spans="1:5" ht="15.75">
      <c r="A124" s="142"/>
      <c r="B124" s="142"/>
      <c r="C124" s="83"/>
      <c r="D124" s="142"/>
      <c r="E124" s="142"/>
    </row>
    <row r="125" spans="1:5" ht="15.75">
      <c r="A125" s="142"/>
      <c r="B125" s="142"/>
      <c r="C125" s="83"/>
      <c r="D125" s="142"/>
      <c r="E125" s="142"/>
    </row>
    <row r="126" spans="1:5" ht="15.75">
      <c r="A126" s="368" t="s">
        <v>359</v>
      </c>
      <c r="B126" s="368"/>
      <c r="C126" s="377" t="s">
        <v>360</v>
      </c>
      <c r="D126" s="377"/>
      <c r="E126" s="377"/>
    </row>
    <row r="127" spans="1:5" ht="15.75">
      <c r="A127" s="83"/>
      <c r="B127" s="83"/>
      <c r="C127" s="83"/>
      <c r="D127" s="83"/>
      <c r="E127" s="83"/>
    </row>
    <row r="128" spans="1:7" ht="15.75">
      <c r="A128" s="64"/>
      <c r="B128" s="64"/>
      <c r="C128" s="69"/>
      <c r="D128" s="64"/>
      <c r="E128" s="64"/>
      <c r="F128" s="125"/>
      <c r="G128" s="125"/>
    </row>
    <row r="129" spans="1:7" ht="15.75">
      <c r="A129" s="64"/>
      <c r="B129" s="64"/>
      <c r="C129" s="69"/>
      <c r="D129" s="64"/>
      <c r="E129" s="270"/>
      <c r="F129" s="272"/>
      <c r="G129" s="272"/>
    </row>
    <row r="130" spans="1:7" ht="15.75">
      <c r="A130" s="64"/>
      <c r="B130" s="64"/>
      <c r="C130" s="69"/>
      <c r="D130" s="64"/>
      <c r="E130" s="270"/>
      <c r="F130" s="270"/>
      <c r="G130" s="271"/>
    </row>
    <row r="131" spans="1:5" ht="15.75">
      <c r="A131" s="64"/>
      <c r="B131" s="64"/>
      <c r="C131" s="69"/>
      <c r="D131" s="64"/>
      <c r="E131" s="125"/>
    </row>
    <row r="132" spans="1:5" ht="15.75">
      <c r="A132" s="64"/>
      <c r="B132" s="64"/>
      <c r="C132" s="69"/>
      <c r="D132" s="64"/>
      <c r="E132" s="125"/>
    </row>
    <row r="133" spans="1:5" ht="15.75">
      <c r="A133" s="64"/>
      <c r="B133" s="64"/>
      <c r="C133" s="69"/>
      <c r="D133" s="64"/>
      <c r="E133" s="125"/>
    </row>
    <row r="134" spans="1:5" ht="15.75">
      <c r="A134" s="64"/>
      <c r="B134" s="64"/>
      <c r="C134" s="69"/>
      <c r="D134" s="64"/>
      <c r="E134" s="125"/>
    </row>
    <row r="135" spans="1:5" ht="15.75">
      <c r="A135" s="64"/>
      <c r="B135" s="64"/>
      <c r="C135" s="69"/>
      <c r="D135" s="64"/>
      <c r="E135" s="125"/>
    </row>
    <row r="136" spans="1:5" ht="15.75">
      <c r="A136" s="64"/>
      <c r="B136" s="64"/>
      <c r="C136" s="69"/>
      <c r="D136" s="64"/>
      <c r="E136" s="125"/>
    </row>
    <row r="137" spans="1:5" ht="15.75">
      <c r="A137" s="64"/>
      <c r="B137" s="64"/>
      <c r="C137" s="69"/>
      <c r="D137" s="64"/>
      <c r="E137" s="125"/>
    </row>
    <row r="138" spans="1:5" ht="15.75">
      <c r="A138" s="64"/>
      <c r="B138" s="64"/>
      <c r="C138" s="69"/>
      <c r="D138" s="64"/>
      <c r="E138" s="125"/>
    </row>
    <row r="139" spans="1:5" ht="15.75">
      <c r="A139" s="64"/>
      <c r="B139" s="64"/>
      <c r="C139" s="69"/>
      <c r="D139" s="64"/>
      <c r="E139" s="125"/>
    </row>
    <row r="140" spans="1:5" ht="15.75">
      <c r="A140" s="64"/>
      <c r="B140" s="64"/>
      <c r="C140" s="69"/>
      <c r="D140" s="64"/>
      <c r="E140" s="125"/>
    </row>
    <row r="141" spans="1:5" ht="15.75">
      <c r="A141" s="64"/>
      <c r="B141" s="64"/>
      <c r="C141" s="69"/>
      <c r="D141" s="64"/>
      <c r="E141" s="125"/>
    </row>
    <row r="142" spans="1:5" ht="15.75">
      <c r="A142" s="64"/>
      <c r="B142" s="64"/>
      <c r="C142" s="69"/>
      <c r="D142" s="64"/>
      <c r="E142" s="125"/>
    </row>
    <row r="143" spans="1:5" ht="15.75">
      <c r="A143" s="64"/>
      <c r="B143" s="64"/>
      <c r="C143" s="69"/>
      <c r="D143" s="64"/>
      <c r="E143" s="125"/>
    </row>
    <row r="144" spans="1:5" ht="15.75">
      <c r="A144" s="64"/>
      <c r="B144" s="64"/>
      <c r="C144" s="69"/>
      <c r="D144" s="64"/>
      <c r="E144" s="125"/>
    </row>
    <row r="145" spans="1:5" ht="15.75">
      <c r="A145" s="64"/>
      <c r="B145" s="64"/>
      <c r="C145" s="69"/>
      <c r="D145" s="64"/>
      <c r="E145" s="125"/>
    </row>
    <row r="146" spans="1:5" ht="15.75">
      <c r="A146" s="64"/>
      <c r="B146" s="64"/>
      <c r="C146" s="69"/>
      <c r="D146" s="64"/>
      <c r="E146" s="125"/>
    </row>
    <row r="147" spans="1:5" ht="15.75">
      <c r="A147" s="64"/>
      <c r="B147" s="64"/>
      <c r="C147" s="69"/>
      <c r="D147" s="64"/>
      <c r="E147" s="125"/>
    </row>
    <row r="148" spans="1:5" ht="15.75">
      <c r="A148" s="64"/>
      <c r="B148" s="64"/>
      <c r="C148" s="69"/>
      <c r="D148" s="64"/>
      <c r="E148" s="125"/>
    </row>
    <row r="149" spans="1:5" ht="15.75">
      <c r="A149" s="64"/>
      <c r="B149" s="64"/>
      <c r="C149" s="69"/>
      <c r="D149" s="64"/>
      <c r="E149" s="125"/>
    </row>
    <row r="150" spans="1:5" ht="15.75">
      <c r="A150" s="64"/>
      <c r="B150" s="64"/>
      <c r="C150" s="69"/>
      <c r="D150" s="64"/>
      <c r="E150" s="125"/>
    </row>
    <row r="151" spans="1:5" ht="15.75">
      <c r="A151" s="64"/>
      <c r="B151" s="64"/>
      <c r="C151" s="69"/>
      <c r="D151" s="64"/>
      <c r="E151" s="125"/>
    </row>
    <row r="152" spans="1:5" ht="15.75">
      <c r="A152" s="64"/>
      <c r="B152" s="64"/>
      <c r="C152" s="69"/>
      <c r="D152" s="64"/>
      <c r="E152" s="125"/>
    </row>
    <row r="153" spans="1:5" ht="15.75">
      <c r="A153" s="64"/>
      <c r="B153" s="64"/>
      <c r="C153" s="69"/>
      <c r="D153" s="64"/>
      <c r="E153" s="125"/>
    </row>
    <row r="154" spans="1:5" ht="15.75">
      <c r="A154" s="64"/>
      <c r="B154" s="64"/>
      <c r="C154" s="69"/>
      <c r="D154" s="64"/>
      <c r="E154" s="125"/>
    </row>
    <row r="155" spans="1:5" ht="15.75">
      <c r="A155" s="64"/>
      <c r="B155" s="64"/>
      <c r="C155" s="69"/>
      <c r="D155" s="64"/>
      <c r="E155" s="125"/>
    </row>
    <row r="156" spans="1:5" ht="15.75">
      <c r="A156" s="64"/>
      <c r="B156" s="64"/>
      <c r="C156" s="69"/>
      <c r="D156" s="64"/>
      <c r="E156" s="125"/>
    </row>
    <row r="157" spans="1:5" ht="15.75">
      <c r="A157" s="64"/>
      <c r="B157" s="64"/>
      <c r="C157" s="69"/>
      <c r="D157" s="64"/>
      <c r="E157" s="125"/>
    </row>
    <row r="158" spans="1:5" ht="15.75">
      <c r="A158" s="64"/>
      <c r="B158" s="64"/>
      <c r="C158" s="69"/>
      <c r="D158" s="64"/>
      <c r="E158" s="125"/>
    </row>
    <row r="159" spans="1:5" ht="15.75">
      <c r="A159" s="64"/>
      <c r="B159" s="64"/>
      <c r="C159" s="69"/>
      <c r="D159" s="64"/>
      <c r="E159" s="125"/>
    </row>
    <row r="160" spans="1:5" ht="15.75">
      <c r="A160" s="64"/>
      <c r="B160" s="64"/>
      <c r="C160" s="69"/>
      <c r="D160" s="64"/>
      <c r="E160" s="125"/>
    </row>
    <row r="161" spans="1:5" ht="15.75">
      <c r="A161" s="64"/>
      <c r="B161" s="64"/>
      <c r="C161" s="69"/>
      <c r="D161" s="64"/>
      <c r="E161" s="125"/>
    </row>
    <row r="162" spans="1:5" ht="15.75">
      <c r="A162" s="64"/>
      <c r="B162" s="64"/>
      <c r="C162" s="69"/>
      <c r="D162" s="64"/>
      <c r="E162" s="125"/>
    </row>
    <row r="163" spans="1:5" ht="15.75">
      <c r="A163" s="64"/>
      <c r="B163" s="64"/>
      <c r="C163" s="69"/>
      <c r="D163" s="64"/>
      <c r="E163" s="125"/>
    </row>
    <row r="164" spans="1:5" ht="15.75">
      <c r="A164" s="64"/>
      <c r="B164" s="64"/>
      <c r="C164" s="69"/>
      <c r="D164" s="64"/>
      <c r="E164" s="125"/>
    </row>
    <row r="165" spans="1:5" ht="15.75">
      <c r="A165" s="64"/>
      <c r="B165" s="64"/>
      <c r="C165" s="69"/>
      <c r="D165" s="64"/>
      <c r="E165" s="125"/>
    </row>
    <row r="166" spans="1:5" ht="15.75">
      <c r="A166" s="64"/>
      <c r="B166" s="64"/>
      <c r="C166" s="69"/>
      <c r="D166" s="64"/>
      <c r="E166" s="125"/>
    </row>
    <row r="167" spans="1:5" ht="15.75">
      <c r="A167" s="64"/>
      <c r="B167" s="64"/>
      <c r="C167" s="69"/>
      <c r="D167" s="64"/>
      <c r="E167" s="125"/>
    </row>
    <row r="168" spans="1:5" ht="15.75">
      <c r="A168" s="64"/>
      <c r="B168" s="64"/>
      <c r="C168" s="69"/>
      <c r="D168" s="64"/>
      <c r="E168" s="125"/>
    </row>
    <row r="169" spans="1:5" ht="15.75">
      <c r="A169" s="64"/>
      <c r="B169" s="64"/>
      <c r="C169" s="69"/>
      <c r="D169" s="64"/>
      <c r="E169" s="125"/>
    </row>
    <row r="170" spans="1:5" ht="15.75">
      <c r="A170" s="64"/>
      <c r="B170" s="64"/>
      <c r="C170" s="69"/>
      <c r="D170" s="64"/>
      <c r="E170" s="125"/>
    </row>
    <row r="171" spans="1:5" ht="15.75">
      <c r="A171" s="64"/>
      <c r="B171" s="64"/>
      <c r="C171" s="69"/>
      <c r="D171" s="64"/>
      <c r="E171" s="125"/>
    </row>
    <row r="172" spans="1:5" ht="15.75">
      <c r="A172" s="64"/>
      <c r="B172" s="64"/>
      <c r="C172" s="69"/>
      <c r="D172" s="64"/>
      <c r="E172" s="125"/>
    </row>
    <row r="173" spans="1:5" ht="15.75">
      <c r="A173" s="64"/>
      <c r="B173" s="64"/>
      <c r="C173" s="69"/>
      <c r="D173" s="64"/>
      <c r="E173" s="125"/>
    </row>
    <row r="174" spans="1:5" ht="15.75">
      <c r="A174" s="64"/>
      <c r="B174" s="64"/>
      <c r="C174" s="69"/>
      <c r="D174" s="64"/>
      <c r="E174" s="125"/>
    </row>
    <row r="175" spans="1:5" ht="15.75">
      <c r="A175" s="64"/>
      <c r="B175" s="64"/>
      <c r="C175" s="69"/>
      <c r="D175" s="64"/>
      <c r="E175" s="125"/>
    </row>
    <row r="176" spans="1:5" ht="15.75">
      <c r="A176" s="64"/>
      <c r="B176" s="64"/>
      <c r="C176" s="69"/>
      <c r="D176" s="64"/>
      <c r="E176" s="125"/>
    </row>
    <row r="177" spans="1:5" ht="15.75">
      <c r="A177" s="64"/>
      <c r="B177" s="64"/>
      <c r="C177" s="69"/>
      <c r="D177" s="64"/>
      <c r="E177" s="125"/>
    </row>
    <row r="178" spans="1:5" ht="15.75">
      <c r="A178" s="64"/>
      <c r="B178" s="64"/>
      <c r="C178" s="69"/>
      <c r="D178" s="64"/>
      <c r="E178" s="125"/>
    </row>
    <row r="179" spans="1:5" ht="15.75">
      <c r="A179" s="64"/>
      <c r="B179" s="64"/>
      <c r="C179" s="69"/>
      <c r="D179" s="64"/>
      <c r="E179" s="125"/>
    </row>
    <row r="180" spans="1:5" ht="15.75">
      <c r="A180" s="64"/>
      <c r="B180" s="64"/>
      <c r="C180" s="69"/>
      <c r="D180" s="64"/>
      <c r="E180" s="125"/>
    </row>
    <row r="181" spans="1:5" ht="15.75">
      <c r="A181" s="64"/>
      <c r="B181" s="64"/>
      <c r="C181" s="69"/>
      <c r="D181" s="64"/>
      <c r="E181" s="125"/>
    </row>
    <row r="182" spans="1:5" ht="15.75">
      <c r="A182" s="64"/>
      <c r="B182" s="64"/>
      <c r="C182" s="69"/>
      <c r="D182" s="64"/>
      <c r="E182" s="125"/>
    </row>
    <row r="183" spans="1:5" ht="15.75">
      <c r="A183" s="64"/>
      <c r="B183" s="64"/>
      <c r="C183" s="69"/>
      <c r="D183" s="64"/>
      <c r="E183" s="125"/>
    </row>
    <row r="184" spans="1:5" ht="15.75">
      <c r="A184" s="64"/>
      <c r="B184" s="64"/>
      <c r="C184" s="69"/>
      <c r="D184" s="64"/>
      <c r="E184" s="125"/>
    </row>
    <row r="185" spans="1:5" ht="15.75">
      <c r="A185" s="64"/>
      <c r="B185" s="64"/>
      <c r="C185" s="69"/>
      <c r="D185" s="64"/>
      <c r="E185" s="125"/>
    </row>
    <row r="186" spans="1:5" ht="15.75">
      <c r="A186" s="64"/>
      <c r="B186" s="64"/>
      <c r="C186" s="69"/>
      <c r="D186" s="64"/>
      <c r="E186" s="125"/>
    </row>
    <row r="187" spans="1:5" ht="15.75">
      <c r="A187" s="64"/>
      <c r="B187" s="64"/>
      <c r="C187" s="69"/>
      <c r="D187" s="64"/>
      <c r="E187" s="125"/>
    </row>
    <row r="188" spans="1:5" ht="15.75">
      <c r="A188" s="64"/>
      <c r="B188" s="64"/>
      <c r="C188" s="69"/>
      <c r="D188" s="64"/>
      <c r="E188" s="125"/>
    </row>
    <row r="189" spans="1:5" ht="15.75">
      <c r="A189" s="64"/>
      <c r="B189" s="64"/>
      <c r="C189" s="69"/>
      <c r="D189" s="64"/>
      <c r="E189" s="125"/>
    </row>
    <row r="190" spans="1:5" ht="15.75">
      <c r="A190" s="64"/>
      <c r="B190" s="64"/>
      <c r="C190" s="69"/>
      <c r="D190" s="64"/>
      <c r="E190" s="125"/>
    </row>
    <row r="191" spans="1:5" ht="15.75">
      <c r="A191" s="64"/>
      <c r="B191" s="64"/>
      <c r="C191" s="69"/>
      <c r="D191" s="64"/>
      <c r="E191" s="125"/>
    </row>
    <row r="192" spans="1:5" ht="15.75">
      <c r="A192" s="64"/>
      <c r="B192" s="64"/>
      <c r="C192" s="69"/>
      <c r="D192" s="64"/>
      <c r="E192" s="125"/>
    </row>
    <row r="193" spans="1:5" ht="15.75">
      <c r="A193" s="64"/>
      <c r="B193" s="64"/>
      <c r="C193" s="69"/>
      <c r="D193" s="64"/>
      <c r="E193" s="125"/>
    </row>
    <row r="194" spans="1:5" ht="15.75">
      <c r="A194" s="64"/>
      <c r="B194" s="64"/>
      <c r="C194" s="69"/>
      <c r="D194" s="64"/>
      <c r="E194" s="125"/>
    </row>
    <row r="195" spans="1:5" ht="15.75">
      <c r="A195" s="64"/>
      <c r="B195" s="64"/>
      <c r="C195" s="69"/>
      <c r="D195" s="64"/>
      <c r="E195" s="125"/>
    </row>
    <row r="196" spans="1:5" ht="15.75">
      <c r="A196" s="64"/>
      <c r="B196" s="64"/>
      <c r="C196" s="69"/>
      <c r="D196" s="64"/>
      <c r="E196" s="125"/>
    </row>
    <row r="197" spans="1:5" ht="15.75">
      <c r="A197" s="64"/>
      <c r="B197" s="64"/>
      <c r="C197" s="69"/>
      <c r="D197" s="64"/>
      <c r="E197" s="125"/>
    </row>
    <row r="198" spans="1:5" ht="15.75">
      <c r="A198" s="64"/>
      <c r="B198" s="64"/>
      <c r="C198" s="69"/>
      <c r="D198" s="64"/>
      <c r="E198" s="125"/>
    </row>
    <row r="199" spans="1:5" ht="15.75">
      <c r="A199" s="64"/>
      <c r="B199" s="64"/>
      <c r="C199" s="69"/>
      <c r="D199" s="64"/>
      <c r="E199" s="125"/>
    </row>
    <row r="200" spans="1:5" ht="15.75">
      <c r="A200" s="64"/>
      <c r="B200" s="64"/>
      <c r="C200" s="69"/>
      <c r="D200" s="64"/>
      <c r="E200" s="125"/>
    </row>
    <row r="201" spans="1:5" ht="15.75">
      <c r="A201" s="64"/>
      <c r="B201" s="64"/>
      <c r="C201" s="69"/>
      <c r="D201" s="64"/>
      <c r="E201" s="125"/>
    </row>
    <row r="202" spans="1:5" ht="15.75">
      <c r="A202" s="64"/>
      <c r="B202" s="64"/>
      <c r="C202" s="69"/>
      <c r="D202" s="64"/>
      <c r="E202" s="125"/>
    </row>
    <row r="203" spans="1:5" ht="15.75">
      <c r="A203" s="64"/>
      <c r="B203" s="64"/>
      <c r="C203" s="69"/>
      <c r="D203" s="64"/>
      <c r="E203" s="125"/>
    </row>
    <row r="204" spans="1:5" ht="15.75">
      <c r="A204" s="64"/>
      <c r="B204" s="64"/>
      <c r="C204" s="69"/>
      <c r="D204" s="64"/>
      <c r="E204" s="125"/>
    </row>
    <row r="205" spans="1:5" ht="15.75">
      <c r="A205" s="64"/>
      <c r="B205" s="64"/>
      <c r="C205" s="69"/>
      <c r="D205" s="64"/>
      <c r="E205" s="125"/>
    </row>
    <row r="206" spans="1:5" ht="15.75">
      <c r="A206" s="64"/>
      <c r="B206" s="64"/>
      <c r="C206" s="69"/>
      <c r="D206" s="64"/>
      <c r="E206" s="125"/>
    </row>
    <row r="207" spans="1:5" ht="15.75">
      <c r="A207" s="64"/>
      <c r="B207" s="64"/>
      <c r="C207" s="69"/>
      <c r="D207" s="64"/>
      <c r="E207" s="125"/>
    </row>
    <row r="208" spans="1:5" ht="15.75">
      <c r="A208" s="64"/>
      <c r="B208" s="64"/>
      <c r="C208" s="69"/>
      <c r="D208" s="64"/>
      <c r="E208" s="125"/>
    </row>
    <row r="209" spans="1:5" ht="15.75">
      <c r="A209" s="64"/>
      <c r="B209" s="64"/>
      <c r="C209" s="69"/>
      <c r="D209" s="64"/>
      <c r="E209" s="125"/>
    </row>
    <row r="210" spans="1:5" ht="15.75">
      <c r="A210" s="64"/>
      <c r="B210" s="64"/>
      <c r="C210" s="69"/>
      <c r="D210" s="64"/>
      <c r="E210" s="125"/>
    </row>
    <row r="211" spans="1:5" ht="15.75">
      <c r="A211" s="64"/>
      <c r="B211" s="64"/>
      <c r="C211" s="69"/>
      <c r="D211" s="64"/>
      <c r="E211" s="125"/>
    </row>
    <row r="212" spans="1:5" ht="15.75">
      <c r="A212" s="64"/>
      <c r="B212" s="64"/>
      <c r="C212" s="69"/>
      <c r="D212" s="64"/>
      <c r="E212" s="125"/>
    </row>
    <row r="213" spans="1:5" ht="15.75">
      <c r="A213" s="64"/>
      <c r="B213" s="64"/>
      <c r="C213" s="69"/>
      <c r="D213" s="64"/>
      <c r="E213" s="125"/>
    </row>
    <row r="214" spans="1:5" ht="15.75">
      <c r="A214" s="64"/>
      <c r="B214" s="64"/>
      <c r="C214" s="69"/>
      <c r="D214" s="64"/>
      <c r="E214" s="125"/>
    </row>
    <row r="215" spans="1:5" ht="15.75">
      <c r="A215" s="64"/>
      <c r="B215" s="64"/>
      <c r="C215" s="69"/>
      <c r="D215" s="64"/>
      <c r="E215" s="125"/>
    </row>
    <row r="216" spans="1:5" ht="15.75">
      <c r="A216" s="64"/>
      <c r="B216" s="64"/>
      <c r="C216" s="69"/>
      <c r="D216" s="64"/>
      <c r="E216" s="125"/>
    </row>
    <row r="217" spans="1:5" ht="15.75">
      <c r="A217" s="64"/>
      <c r="B217" s="64"/>
      <c r="C217" s="69"/>
      <c r="D217" s="64"/>
      <c r="E217" s="125"/>
    </row>
    <row r="218" spans="1:5" ht="15.75">
      <c r="A218" s="64"/>
      <c r="B218" s="64"/>
      <c r="C218" s="69"/>
      <c r="D218" s="64"/>
      <c r="E218" s="125"/>
    </row>
    <row r="219" spans="1:5" ht="15.75">
      <c r="A219" s="64"/>
      <c r="B219" s="64"/>
      <c r="C219" s="69"/>
      <c r="D219" s="64"/>
      <c r="E219" s="125"/>
    </row>
    <row r="220" spans="1:5" ht="15.75">
      <c r="A220" s="64"/>
      <c r="B220" s="64"/>
      <c r="C220" s="69"/>
      <c r="D220" s="64"/>
      <c r="E220" s="125"/>
    </row>
    <row r="221" spans="1:5" ht="15.75">
      <c r="A221" s="64"/>
      <c r="B221" s="64"/>
      <c r="C221" s="69"/>
      <c r="D221" s="64"/>
      <c r="E221" s="125"/>
    </row>
    <row r="222" spans="1:5" ht="15.75">
      <c r="A222" s="64"/>
      <c r="B222" s="64"/>
      <c r="C222" s="69"/>
      <c r="D222" s="64"/>
      <c r="E222" s="125"/>
    </row>
    <row r="223" spans="1:5" ht="15.75">
      <c r="A223" s="64"/>
      <c r="B223" s="64"/>
      <c r="C223" s="69"/>
      <c r="D223" s="64"/>
      <c r="E223" s="125"/>
    </row>
    <row r="224" spans="1:5" ht="15.75">
      <c r="A224" s="64"/>
      <c r="B224" s="64"/>
      <c r="C224" s="69"/>
      <c r="D224" s="64"/>
      <c r="E224" s="125"/>
    </row>
    <row r="225" spans="1:5" ht="15.75">
      <c r="A225" s="64"/>
      <c r="B225" s="64"/>
      <c r="C225" s="69"/>
      <c r="D225" s="64"/>
      <c r="E225" s="125"/>
    </row>
    <row r="226" spans="1:5" ht="15.75">
      <c r="A226" s="64"/>
      <c r="B226" s="64"/>
      <c r="C226" s="69"/>
      <c r="D226" s="64"/>
      <c r="E226" s="125"/>
    </row>
    <row r="227" spans="1:5" ht="15.75">
      <c r="A227" s="64"/>
      <c r="B227" s="64"/>
      <c r="C227" s="69"/>
      <c r="D227" s="64"/>
      <c r="E227" s="125"/>
    </row>
    <row r="228" spans="1:5" ht="15.75">
      <c r="A228" s="64"/>
      <c r="B228" s="64"/>
      <c r="C228" s="69"/>
      <c r="D228" s="64"/>
      <c r="E228" s="125"/>
    </row>
    <row r="229" spans="1:5" ht="15.75">
      <c r="A229" s="64"/>
      <c r="B229" s="64"/>
      <c r="C229" s="69"/>
      <c r="D229" s="64"/>
      <c r="E229" s="125"/>
    </row>
    <row r="230" spans="1:5" ht="15.75">
      <c r="A230" s="64"/>
      <c r="B230" s="64"/>
      <c r="C230" s="69"/>
      <c r="D230" s="64"/>
      <c r="E230" s="125"/>
    </row>
    <row r="231" spans="1:5" ht="15.75">
      <c r="A231" s="64"/>
      <c r="B231" s="64"/>
      <c r="C231" s="69"/>
      <c r="D231" s="64"/>
      <c r="E231" s="125"/>
    </row>
    <row r="232" spans="1:5" ht="15.75">
      <c r="A232" s="64"/>
      <c r="B232" s="64"/>
      <c r="C232" s="69"/>
      <c r="D232" s="64"/>
      <c r="E232" s="125"/>
    </row>
    <row r="233" spans="1:5" ht="15.75">
      <c r="A233" s="64"/>
      <c r="B233" s="64"/>
      <c r="C233" s="69"/>
      <c r="D233" s="64"/>
      <c r="E233" s="125"/>
    </row>
    <row r="234" spans="1:5" ht="15.75">
      <c r="A234" s="64"/>
      <c r="B234" s="64"/>
      <c r="C234" s="69"/>
      <c r="D234" s="64"/>
      <c r="E234" s="125"/>
    </row>
    <row r="235" spans="1:5" ht="15.75">
      <c r="A235" s="64"/>
      <c r="B235" s="64"/>
      <c r="C235" s="69"/>
      <c r="D235" s="64"/>
      <c r="E235" s="125"/>
    </row>
    <row r="236" spans="1:5" ht="15.75">
      <c r="A236" s="64"/>
      <c r="B236" s="64"/>
      <c r="C236" s="69"/>
      <c r="D236" s="64"/>
      <c r="E236" s="125"/>
    </row>
    <row r="237" spans="1:5" ht="15.75">
      <c r="A237" s="64"/>
      <c r="B237" s="64"/>
      <c r="C237" s="69"/>
      <c r="D237" s="64"/>
      <c r="E237" s="125"/>
    </row>
    <row r="238" spans="1:5" ht="15.75">
      <c r="A238" s="64"/>
      <c r="B238" s="64"/>
      <c r="C238" s="69"/>
      <c r="D238" s="64"/>
      <c r="E238" s="125"/>
    </row>
    <row r="239" spans="1:5" ht="15.75">
      <c r="A239" s="64"/>
      <c r="B239" s="64"/>
      <c r="C239" s="69"/>
      <c r="D239" s="64"/>
      <c r="E239" s="125"/>
    </row>
    <row r="240" spans="1:5" ht="15.75">
      <c r="A240" s="64"/>
      <c r="B240" s="64"/>
      <c r="C240" s="69"/>
      <c r="D240" s="64"/>
      <c r="E240" s="125"/>
    </row>
    <row r="241" spans="1:5" ht="15.75">
      <c r="A241" s="64"/>
      <c r="B241" s="64"/>
      <c r="C241" s="69"/>
      <c r="D241" s="64"/>
      <c r="E241" s="125"/>
    </row>
    <row r="242" spans="1:5" ht="15.75">
      <c r="A242" s="64"/>
      <c r="B242" s="64"/>
      <c r="C242" s="69"/>
      <c r="D242" s="64"/>
      <c r="E242" s="125"/>
    </row>
    <row r="243" spans="1:5" ht="15.75">
      <c r="A243" s="64"/>
      <c r="B243" s="64"/>
      <c r="C243" s="69"/>
      <c r="D243" s="64"/>
      <c r="E243" s="125"/>
    </row>
    <row r="244" spans="1:5" ht="15.75">
      <c r="A244" s="64"/>
      <c r="B244" s="64"/>
      <c r="C244" s="69"/>
      <c r="D244" s="64"/>
      <c r="E244" s="125"/>
    </row>
    <row r="245" ht="15">
      <c r="E245" s="4"/>
    </row>
    <row r="246" ht="15">
      <c r="E246" s="4"/>
    </row>
    <row r="247" ht="15">
      <c r="E247" s="4"/>
    </row>
    <row r="248" ht="15">
      <c r="E248" s="4"/>
    </row>
    <row r="249" ht="15">
      <c r="E249" s="4"/>
    </row>
    <row r="250" ht="15">
      <c r="E250" s="4"/>
    </row>
    <row r="251" ht="15">
      <c r="E251" s="4"/>
    </row>
    <row r="252" ht="15">
      <c r="E252" s="4"/>
    </row>
    <row r="253" ht="15">
      <c r="E253" s="4"/>
    </row>
    <row r="254" ht="15">
      <c r="E254" s="4"/>
    </row>
    <row r="255" ht="15">
      <c r="E255" s="4"/>
    </row>
    <row r="256" ht="15">
      <c r="E256" s="4"/>
    </row>
    <row r="257" ht="15">
      <c r="E257" s="4"/>
    </row>
    <row r="258" ht="15">
      <c r="E258" s="4"/>
    </row>
    <row r="259" ht="15">
      <c r="E259" s="4"/>
    </row>
    <row r="260" ht="15">
      <c r="E260" s="4"/>
    </row>
    <row r="261" ht="15">
      <c r="E261" s="4"/>
    </row>
    <row r="262" ht="15">
      <c r="E262" s="4"/>
    </row>
    <row r="263" ht="15">
      <c r="E263" s="4"/>
    </row>
    <row r="264" ht="15">
      <c r="E264" s="4"/>
    </row>
    <row r="265" ht="15">
      <c r="E265" s="4"/>
    </row>
    <row r="266" ht="15">
      <c r="E266" s="4"/>
    </row>
    <row r="267" ht="15">
      <c r="E267" s="4"/>
    </row>
    <row r="268" ht="15">
      <c r="E268" s="4"/>
    </row>
    <row r="269" ht="15">
      <c r="E269" s="4"/>
    </row>
    <row r="270" ht="15">
      <c r="E270" s="4"/>
    </row>
    <row r="271" ht="15">
      <c r="E271" s="4"/>
    </row>
    <row r="272" ht="15">
      <c r="E272" s="4"/>
    </row>
    <row r="273" ht="15">
      <c r="E273" s="4"/>
    </row>
    <row r="274" ht="15">
      <c r="E274" s="4"/>
    </row>
    <row r="275" ht="15">
      <c r="E275" s="4"/>
    </row>
    <row r="276" ht="15">
      <c r="E276" s="4"/>
    </row>
    <row r="277" ht="15">
      <c r="E277" s="4"/>
    </row>
    <row r="278" ht="15">
      <c r="E278" s="4"/>
    </row>
    <row r="279" ht="15">
      <c r="E279" s="4"/>
    </row>
    <row r="280" ht="15">
      <c r="E280" s="4"/>
    </row>
    <row r="281" ht="15">
      <c r="E281" s="4"/>
    </row>
    <row r="282" ht="15">
      <c r="E282" s="4"/>
    </row>
    <row r="283" ht="15">
      <c r="E283" s="4"/>
    </row>
    <row r="284" ht="15">
      <c r="E284" s="4"/>
    </row>
    <row r="285" ht="15">
      <c r="E285" s="4"/>
    </row>
    <row r="286" ht="15">
      <c r="E286" s="4"/>
    </row>
    <row r="287" ht="15">
      <c r="E287" s="4"/>
    </row>
    <row r="288" ht="15">
      <c r="E288" s="4"/>
    </row>
    <row r="289" ht="15">
      <c r="E289" s="4"/>
    </row>
    <row r="290" ht="15">
      <c r="E290" s="4"/>
    </row>
    <row r="291" ht="15">
      <c r="E291" s="4"/>
    </row>
    <row r="292" ht="15">
      <c r="E292" s="4"/>
    </row>
    <row r="293" ht="15">
      <c r="E293" s="4"/>
    </row>
    <row r="294" ht="15">
      <c r="E294" s="4"/>
    </row>
    <row r="295" ht="15">
      <c r="E295" s="4"/>
    </row>
    <row r="296" ht="15">
      <c r="E296" s="4"/>
    </row>
    <row r="297" ht="15">
      <c r="E297" s="4"/>
    </row>
    <row r="298" ht="15">
      <c r="E298" s="4"/>
    </row>
    <row r="299" ht="15">
      <c r="E299" s="4"/>
    </row>
    <row r="300" ht="15">
      <c r="E300" s="4"/>
    </row>
    <row r="301" ht="15">
      <c r="E301" s="4"/>
    </row>
    <row r="302" ht="15">
      <c r="E302" s="4"/>
    </row>
    <row r="303" ht="15">
      <c r="E303" s="4"/>
    </row>
    <row r="304" ht="15">
      <c r="E304" s="4"/>
    </row>
    <row r="305" ht="15">
      <c r="E305" s="4"/>
    </row>
    <row r="306" ht="15">
      <c r="E306" s="4"/>
    </row>
    <row r="307" ht="15">
      <c r="E307" s="4"/>
    </row>
    <row r="308" ht="15">
      <c r="E308" s="4"/>
    </row>
    <row r="309" ht="15">
      <c r="E309" s="4"/>
    </row>
    <row r="310" ht="15">
      <c r="E310" s="4"/>
    </row>
    <row r="311" ht="15">
      <c r="E311" s="4"/>
    </row>
    <row r="312" ht="15">
      <c r="E312" s="4"/>
    </row>
    <row r="313" ht="15">
      <c r="E313" s="4"/>
    </row>
    <row r="314" ht="15">
      <c r="E314" s="4"/>
    </row>
    <row r="315" ht="15">
      <c r="E315" s="4"/>
    </row>
    <row r="316" ht="15">
      <c r="E316" s="4"/>
    </row>
    <row r="317" ht="15">
      <c r="E317" s="4"/>
    </row>
    <row r="318" ht="15">
      <c r="E318" s="4"/>
    </row>
    <row r="319" ht="15">
      <c r="E319" s="4"/>
    </row>
    <row r="320" ht="15">
      <c r="E320" s="4"/>
    </row>
    <row r="321" ht="15">
      <c r="E321" s="4"/>
    </row>
    <row r="322" ht="15">
      <c r="E322" s="4"/>
    </row>
    <row r="323" ht="15">
      <c r="E323" s="4"/>
    </row>
    <row r="324" ht="15">
      <c r="E324" s="4"/>
    </row>
    <row r="325" ht="15">
      <c r="E325" s="4"/>
    </row>
    <row r="326" ht="15">
      <c r="E326" s="4"/>
    </row>
    <row r="327" ht="15">
      <c r="E327" s="4"/>
    </row>
    <row r="328" ht="15">
      <c r="E328" s="4"/>
    </row>
    <row r="329" ht="15">
      <c r="E329" s="4"/>
    </row>
    <row r="330" ht="15">
      <c r="E330" s="4"/>
    </row>
    <row r="331" ht="15">
      <c r="E331" s="4"/>
    </row>
    <row r="332" ht="15">
      <c r="E332" s="4"/>
    </row>
    <row r="333" ht="15">
      <c r="E333" s="4"/>
    </row>
    <row r="334" ht="15">
      <c r="E334" s="4"/>
    </row>
    <row r="335" ht="15">
      <c r="E335" s="4"/>
    </row>
    <row r="336" ht="15">
      <c r="E336" s="4"/>
    </row>
    <row r="337" ht="15">
      <c r="E337" s="4"/>
    </row>
    <row r="338" ht="15">
      <c r="E338" s="4"/>
    </row>
    <row r="339" ht="15">
      <c r="E339" s="4"/>
    </row>
    <row r="340" ht="15">
      <c r="E340" s="4"/>
    </row>
    <row r="341" ht="15">
      <c r="E341" s="4"/>
    </row>
    <row r="342" ht="15">
      <c r="E342" s="4"/>
    </row>
    <row r="343" ht="15">
      <c r="E343" s="4"/>
    </row>
    <row r="344" ht="15">
      <c r="E344" s="4"/>
    </row>
    <row r="345" ht="15">
      <c r="E345" s="4"/>
    </row>
    <row r="346" ht="15">
      <c r="E346" s="4"/>
    </row>
    <row r="347" ht="15">
      <c r="E347" s="4"/>
    </row>
    <row r="348" ht="15">
      <c r="E348" s="4"/>
    </row>
    <row r="349" ht="15">
      <c r="E349" s="4"/>
    </row>
    <row r="350" ht="15">
      <c r="E350" s="4"/>
    </row>
    <row r="351" ht="15">
      <c r="E351" s="4"/>
    </row>
    <row r="352" ht="15">
      <c r="E352" s="4"/>
    </row>
    <row r="353" ht="15">
      <c r="E353" s="4"/>
    </row>
    <row r="354" ht="15">
      <c r="E354" s="4"/>
    </row>
    <row r="355" ht="15">
      <c r="E355" s="4"/>
    </row>
    <row r="356" ht="15">
      <c r="E356" s="4"/>
    </row>
    <row r="357" ht="15">
      <c r="E357" s="4"/>
    </row>
    <row r="358" ht="15">
      <c r="E358" s="4"/>
    </row>
    <row r="359" ht="15">
      <c r="E359" s="4"/>
    </row>
    <row r="360" ht="15">
      <c r="E360" s="4"/>
    </row>
    <row r="361" ht="15">
      <c r="E361" s="4"/>
    </row>
    <row r="362" ht="15">
      <c r="E362" s="4"/>
    </row>
    <row r="363" ht="15">
      <c r="E363" s="4"/>
    </row>
    <row r="364" ht="15">
      <c r="E364" s="4"/>
    </row>
    <row r="365" ht="15">
      <c r="E365" s="4"/>
    </row>
    <row r="366" ht="15">
      <c r="E366" s="4"/>
    </row>
    <row r="367" ht="15">
      <c r="E367" s="4"/>
    </row>
    <row r="368" ht="15">
      <c r="E368" s="4"/>
    </row>
    <row r="369" ht="15">
      <c r="E369" s="4"/>
    </row>
    <row r="370" ht="15">
      <c r="E370" s="4"/>
    </row>
    <row r="371" ht="15">
      <c r="E371" s="4"/>
    </row>
    <row r="372" ht="15">
      <c r="E372" s="4"/>
    </row>
    <row r="373" ht="15">
      <c r="E373" s="4"/>
    </row>
    <row r="374" ht="15">
      <c r="E374" s="4"/>
    </row>
    <row r="375" ht="15">
      <c r="E375" s="4"/>
    </row>
    <row r="376" ht="15">
      <c r="E376" s="4"/>
    </row>
    <row r="377" ht="15">
      <c r="E377" s="4"/>
    </row>
    <row r="378" ht="15">
      <c r="E378" s="4"/>
    </row>
    <row r="379" ht="15">
      <c r="E379" s="4"/>
    </row>
    <row r="380" ht="15">
      <c r="E380" s="4"/>
    </row>
    <row r="381" ht="15">
      <c r="E381" s="4"/>
    </row>
    <row r="382" ht="15">
      <c r="E382" s="4"/>
    </row>
    <row r="383" ht="15">
      <c r="E383" s="4"/>
    </row>
    <row r="384" ht="15">
      <c r="E384" s="4"/>
    </row>
    <row r="385" ht="15">
      <c r="E385" s="4"/>
    </row>
    <row r="386" ht="15">
      <c r="E386" s="4"/>
    </row>
    <row r="387" ht="15">
      <c r="E387" s="4"/>
    </row>
    <row r="388" ht="15">
      <c r="E388" s="4"/>
    </row>
    <row r="389" ht="15">
      <c r="E389" s="4"/>
    </row>
    <row r="390" ht="15">
      <c r="E390" s="4"/>
    </row>
    <row r="391" ht="15">
      <c r="E391" s="4"/>
    </row>
    <row r="392" ht="15">
      <c r="E392" s="4"/>
    </row>
    <row r="393" ht="15">
      <c r="E393" s="4"/>
    </row>
    <row r="394" ht="15">
      <c r="E394" s="4"/>
    </row>
    <row r="395" ht="15">
      <c r="E395" s="4"/>
    </row>
    <row r="396" ht="15">
      <c r="E396" s="4"/>
    </row>
    <row r="397" ht="15">
      <c r="E397" s="4"/>
    </row>
    <row r="398" ht="15">
      <c r="E398" s="4"/>
    </row>
    <row r="399" ht="15">
      <c r="E399" s="4"/>
    </row>
    <row r="400" ht="15">
      <c r="E400" s="4"/>
    </row>
    <row r="401" ht="15">
      <c r="E401" s="4"/>
    </row>
    <row r="402" ht="15">
      <c r="E402" s="4"/>
    </row>
    <row r="403" ht="15">
      <c r="E403" s="4"/>
    </row>
    <row r="404" ht="15">
      <c r="E404" s="4"/>
    </row>
    <row r="405" ht="15">
      <c r="E405" s="4"/>
    </row>
    <row r="406" ht="15">
      <c r="E406" s="4"/>
    </row>
    <row r="407" ht="15">
      <c r="E407" s="4"/>
    </row>
    <row r="408" ht="15">
      <c r="E408" s="4"/>
    </row>
    <row r="409" ht="15">
      <c r="E409" s="4"/>
    </row>
    <row r="410" ht="15">
      <c r="E410" s="4"/>
    </row>
    <row r="411" ht="15">
      <c r="E411" s="4"/>
    </row>
    <row r="412" ht="15">
      <c r="E412" s="4"/>
    </row>
    <row r="413" ht="15">
      <c r="E413" s="4"/>
    </row>
    <row r="414" ht="15">
      <c r="E414" s="4"/>
    </row>
    <row r="415" ht="15">
      <c r="E415" s="4"/>
    </row>
    <row r="416" ht="15">
      <c r="E416" s="4"/>
    </row>
    <row r="417" ht="15">
      <c r="E417" s="4"/>
    </row>
    <row r="418" ht="15">
      <c r="E418" s="4"/>
    </row>
    <row r="419" ht="15">
      <c r="E419" s="4"/>
    </row>
    <row r="420" ht="15">
      <c r="E420" s="4"/>
    </row>
    <row r="421" ht="15">
      <c r="E421" s="4"/>
    </row>
    <row r="422" ht="15">
      <c r="E422" s="4"/>
    </row>
    <row r="423" ht="15">
      <c r="E423" s="4"/>
    </row>
    <row r="424" ht="15">
      <c r="E424" s="4"/>
    </row>
    <row r="425" ht="15">
      <c r="E425" s="4"/>
    </row>
    <row r="426" ht="15">
      <c r="E426" s="4"/>
    </row>
    <row r="427" ht="15">
      <c r="E427" s="4"/>
    </row>
    <row r="428" ht="15">
      <c r="E428" s="4"/>
    </row>
    <row r="429" ht="15">
      <c r="E429" s="4"/>
    </row>
    <row r="430" ht="15">
      <c r="E430" s="4"/>
    </row>
    <row r="431" ht="15">
      <c r="E431" s="4"/>
    </row>
    <row r="432" ht="15">
      <c r="E432" s="4"/>
    </row>
    <row r="433" ht="15">
      <c r="E433" s="4"/>
    </row>
    <row r="434" ht="15">
      <c r="E434" s="4"/>
    </row>
    <row r="435" ht="15">
      <c r="E435" s="4"/>
    </row>
    <row r="436" ht="15">
      <c r="E436" s="4"/>
    </row>
    <row r="437" ht="15">
      <c r="E437" s="4"/>
    </row>
    <row r="438" ht="15">
      <c r="E438" s="4"/>
    </row>
    <row r="439" ht="15">
      <c r="E439" s="4"/>
    </row>
    <row r="440" ht="15">
      <c r="E440" s="4"/>
    </row>
    <row r="441" ht="15">
      <c r="E441" s="4"/>
    </row>
    <row r="442" ht="15">
      <c r="E442" s="4"/>
    </row>
    <row r="443" ht="15">
      <c r="E443" s="4"/>
    </row>
    <row r="444" ht="15">
      <c r="E444" s="4"/>
    </row>
    <row r="445" ht="15">
      <c r="E445" s="4"/>
    </row>
    <row r="446" ht="15">
      <c r="E446" s="4"/>
    </row>
    <row r="447" ht="15">
      <c r="E447" s="4"/>
    </row>
    <row r="448" ht="15">
      <c r="E448" s="4"/>
    </row>
    <row r="449" ht="15">
      <c r="E449" s="4"/>
    </row>
    <row r="450" ht="15">
      <c r="E450" s="4"/>
    </row>
    <row r="451" ht="15">
      <c r="E451" s="4"/>
    </row>
    <row r="452" ht="15">
      <c r="E452" s="4"/>
    </row>
    <row r="453" ht="15">
      <c r="E453" s="4"/>
    </row>
    <row r="454" ht="15">
      <c r="E454" s="4"/>
    </row>
    <row r="455" ht="15">
      <c r="E455" s="4"/>
    </row>
    <row r="456" ht="15">
      <c r="E456" s="4"/>
    </row>
    <row r="457" ht="15">
      <c r="E457" s="4"/>
    </row>
    <row r="458" ht="15">
      <c r="E458" s="4"/>
    </row>
    <row r="459" ht="15">
      <c r="E459" s="4"/>
    </row>
    <row r="460" ht="15">
      <c r="E460" s="4"/>
    </row>
    <row r="461" ht="15">
      <c r="E461" s="4"/>
    </row>
    <row r="462" ht="15">
      <c r="E462" s="4"/>
    </row>
    <row r="463" ht="15">
      <c r="E463" s="4"/>
    </row>
    <row r="464" ht="15">
      <c r="E464" s="4"/>
    </row>
    <row r="465" ht="15">
      <c r="E465" s="4"/>
    </row>
    <row r="466" ht="15">
      <c r="E466" s="4"/>
    </row>
    <row r="467" ht="15">
      <c r="E467" s="4"/>
    </row>
    <row r="468" ht="15">
      <c r="E468" s="4"/>
    </row>
    <row r="469" ht="15">
      <c r="E469" s="4"/>
    </row>
    <row r="470" ht="15">
      <c r="E470" s="4"/>
    </row>
    <row r="471" ht="15">
      <c r="E471" s="4"/>
    </row>
    <row r="472" ht="15">
      <c r="E472" s="4"/>
    </row>
    <row r="473" ht="15">
      <c r="E473" s="4"/>
    </row>
    <row r="474" ht="15">
      <c r="E474" s="4"/>
    </row>
    <row r="475" ht="15">
      <c r="E475" s="4"/>
    </row>
    <row r="476" ht="15">
      <c r="E476" s="4"/>
    </row>
    <row r="477" ht="15">
      <c r="E477" s="4"/>
    </row>
    <row r="478" ht="15">
      <c r="E478" s="4"/>
    </row>
    <row r="479" ht="15">
      <c r="E479" s="4"/>
    </row>
    <row r="480" ht="15">
      <c r="E480" s="4"/>
    </row>
    <row r="481" ht="15">
      <c r="E481" s="4"/>
    </row>
    <row r="482" ht="15">
      <c r="E482" s="4"/>
    </row>
    <row r="483" ht="15">
      <c r="E483" s="4"/>
    </row>
    <row r="484" ht="15">
      <c r="E484" s="4"/>
    </row>
    <row r="485" ht="15">
      <c r="E485" s="4"/>
    </row>
    <row r="486" ht="15">
      <c r="E486" s="4"/>
    </row>
    <row r="487" ht="15">
      <c r="E487" s="4"/>
    </row>
    <row r="488" ht="15">
      <c r="E488" s="4"/>
    </row>
    <row r="489" ht="15">
      <c r="E489" s="4"/>
    </row>
    <row r="490" ht="15">
      <c r="E490" s="4"/>
    </row>
    <row r="491" ht="15">
      <c r="E491" s="4"/>
    </row>
    <row r="492" ht="15">
      <c r="E492" s="4"/>
    </row>
    <row r="493" ht="15">
      <c r="E493" s="4"/>
    </row>
    <row r="494" ht="15">
      <c r="E494" s="4"/>
    </row>
    <row r="495" ht="15">
      <c r="E495" s="4"/>
    </row>
    <row r="496" ht="15">
      <c r="E496" s="4"/>
    </row>
    <row r="497" ht="15">
      <c r="E497" s="4"/>
    </row>
    <row r="498" ht="15">
      <c r="E498" s="4"/>
    </row>
    <row r="499" ht="15">
      <c r="E499" s="4"/>
    </row>
    <row r="500" ht="15">
      <c r="E500" s="4"/>
    </row>
    <row r="501" ht="15">
      <c r="E501" s="4"/>
    </row>
    <row r="502" ht="15">
      <c r="E502" s="4"/>
    </row>
    <row r="503" ht="15">
      <c r="E503" s="4"/>
    </row>
    <row r="504" ht="15">
      <c r="E504" s="4"/>
    </row>
    <row r="505" ht="15">
      <c r="E505" s="4"/>
    </row>
    <row r="506" ht="15">
      <c r="E506" s="4"/>
    </row>
    <row r="507" ht="15">
      <c r="E507" s="4"/>
    </row>
    <row r="508" ht="15">
      <c r="E508" s="4"/>
    </row>
    <row r="509" ht="15">
      <c r="E509" s="4"/>
    </row>
    <row r="510" ht="15">
      <c r="E510" s="4"/>
    </row>
    <row r="511" ht="15">
      <c r="E511" s="4"/>
    </row>
    <row r="512" ht="15">
      <c r="E512" s="4"/>
    </row>
    <row r="513" ht="15">
      <c r="E513" s="4"/>
    </row>
    <row r="514" ht="15">
      <c r="E514" s="4"/>
    </row>
    <row r="515" ht="15">
      <c r="E515" s="4"/>
    </row>
    <row r="516" ht="15">
      <c r="E516" s="4"/>
    </row>
    <row r="517" ht="15">
      <c r="E517" s="4"/>
    </row>
    <row r="518" ht="15">
      <c r="E518" s="4"/>
    </row>
    <row r="519" ht="15">
      <c r="E519" s="4"/>
    </row>
    <row r="520" ht="15">
      <c r="E520" s="4"/>
    </row>
    <row r="521" ht="15">
      <c r="E521" s="4"/>
    </row>
    <row r="522" ht="15">
      <c r="E522" s="4"/>
    </row>
    <row r="523" ht="15">
      <c r="E523" s="4"/>
    </row>
    <row r="524" ht="15">
      <c r="E524" s="4"/>
    </row>
    <row r="525" ht="15">
      <c r="E525" s="4"/>
    </row>
    <row r="526" ht="15">
      <c r="E526" s="4"/>
    </row>
    <row r="527" ht="15">
      <c r="E527" s="4"/>
    </row>
    <row r="528" ht="15">
      <c r="E528" s="4"/>
    </row>
    <row r="529" ht="15">
      <c r="E529" s="4"/>
    </row>
    <row r="530" ht="15">
      <c r="E530" s="4"/>
    </row>
    <row r="531" ht="15">
      <c r="E531" s="4"/>
    </row>
    <row r="532" ht="15">
      <c r="E532" s="4"/>
    </row>
    <row r="533" ht="15">
      <c r="E533" s="4"/>
    </row>
    <row r="534" ht="15">
      <c r="E534" s="4"/>
    </row>
    <row r="535" ht="15">
      <c r="E535" s="4"/>
    </row>
    <row r="536" ht="15">
      <c r="E536" s="4"/>
    </row>
    <row r="537" ht="15">
      <c r="E537" s="4"/>
    </row>
    <row r="538" ht="15">
      <c r="E538" s="4"/>
    </row>
    <row r="539" ht="15">
      <c r="E539" s="4"/>
    </row>
    <row r="540" ht="15">
      <c r="E540" s="4"/>
    </row>
    <row r="541" ht="15">
      <c r="E541" s="4"/>
    </row>
    <row r="542" ht="15">
      <c r="E542" s="4"/>
    </row>
    <row r="543" ht="15">
      <c r="E543" s="4"/>
    </row>
    <row r="544" ht="15">
      <c r="E544" s="4"/>
    </row>
    <row r="545" ht="15">
      <c r="E545" s="4"/>
    </row>
    <row r="546" ht="15">
      <c r="E546" s="4"/>
    </row>
    <row r="547" ht="15">
      <c r="E547" s="4"/>
    </row>
    <row r="548" ht="15">
      <c r="E548" s="4"/>
    </row>
    <row r="549" ht="15">
      <c r="E549" s="4"/>
    </row>
    <row r="550" ht="15">
      <c r="E550" s="4"/>
    </row>
    <row r="551" ht="15">
      <c r="E551" s="4"/>
    </row>
    <row r="552" ht="15">
      <c r="E552" s="4"/>
    </row>
    <row r="553" ht="15">
      <c r="E553" s="4"/>
    </row>
    <row r="554" ht="15">
      <c r="E554" s="4"/>
    </row>
    <row r="555" ht="15">
      <c r="E555" s="4"/>
    </row>
    <row r="556" ht="15">
      <c r="E556" s="4"/>
    </row>
    <row r="557" ht="15">
      <c r="E557" s="4"/>
    </row>
    <row r="558" ht="15">
      <c r="E558" s="4"/>
    </row>
    <row r="559" ht="15">
      <c r="E559" s="4"/>
    </row>
    <row r="560" ht="15">
      <c r="E560" s="4"/>
    </row>
    <row r="561" ht="15">
      <c r="E561" s="4"/>
    </row>
    <row r="562" ht="15">
      <c r="E562" s="4"/>
    </row>
    <row r="563" ht="15">
      <c r="E563" s="4"/>
    </row>
    <row r="564" ht="15">
      <c r="E564" s="4"/>
    </row>
    <row r="565" ht="15">
      <c r="E565" s="4"/>
    </row>
    <row r="566" ht="15">
      <c r="E566" s="4"/>
    </row>
    <row r="567" ht="15">
      <c r="E567" s="4"/>
    </row>
    <row r="568" ht="15">
      <c r="E568" s="4"/>
    </row>
    <row r="569" ht="15">
      <c r="E569" s="4"/>
    </row>
    <row r="570" ht="15">
      <c r="E570" s="4"/>
    </row>
    <row r="571" ht="15">
      <c r="E571" s="4"/>
    </row>
    <row r="572" ht="15">
      <c r="E572" s="4"/>
    </row>
    <row r="573" ht="15">
      <c r="E573" s="4"/>
    </row>
    <row r="574" ht="15">
      <c r="E574" s="4"/>
    </row>
    <row r="575" ht="15">
      <c r="E575" s="4"/>
    </row>
    <row r="576" ht="15">
      <c r="E576" s="4"/>
    </row>
    <row r="577" ht="15">
      <c r="E577" s="4"/>
    </row>
    <row r="578" ht="15">
      <c r="E578" s="4"/>
    </row>
    <row r="579" ht="15">
      <c r="E579" s="4"/>
    </row>
    <row r="580" ht="15">
      <c r="E580" s="4"/>
    </row>
    <row r="581" ht="15">
      <c r="E581" s="4"/>
    </row>
    <row r="582" ht="15">
      <c r="E582" s="4"/>
    </row>
    <row r="583" ht="15">
      <c r="E583" s="4"/>
    </row>
    <row r="584" ht="15">
      <c r="E584" s="4"/>
    </row>
    <row r="585" ht="15">
      <c r="E585" s="4"/>
    </row>
    <row r="586" ht="15">
      <c r="E586" s="4"/>
    </row>
    <row r="587" ht="15">
      <c r="E587" s="4"/>
    </row>
    <row r="588" ht="15">
      <c r="E588" s="4"/>
    </row>
    <row r="589" ht="15">
      <c r="E589" s="4"/>
    </row>
    <row r="590" ht="15">
      <c r="E590" s="4"/>
    </row>
    <row r="591" ht="15">
      <c r="E591" s="4"/>
    </row>
    <row r="592" ht="15">
      <c r="E592" s="4"/>
    </row>
    <row r="593" ht="15">
      <c r="E593" s="4"/>
    </row>
    <row r="594" ht="15">
      <c r="E594" s="4"/>
    </row>
    <row r="595" ht="15">
      <c r="E595" s="4"/>
    </row>
    <row r="596" ht="15">
      <c r="E596" s="4"/>
    </row>
    <row r="597" ht="15">
      <c r="E597" s="4"/>
    </row>
    <row r="598" ht="15">
      <c r="E598" s="4"/>
    </row>
    <row r="599" ht="15">
      <c r="E599" s="4"/>
    </row>
  </sheetData>
  <sheetProtection password="DAF5" sheet="1" objects="1" scenarios="1"/>
  <mergeCells count="20">
    <mergeCell ref="B109:C109"/>
    <mergeCell ref="A120:B120"/>
    <mergeCell ref="B113:C113"/>
    <mergeCell ref="B117:C117"/>
    <mergeCell ref="A126:B126"/>
    <mergeCell ref="B110:C110"/>
    <mergeCell ref="A107:A108"/>
    <mergeCell ref="B111:C111"/>
    <mergeCell ref="B112:C112"/>
    <mergeCell ref="B107:C108"/>
    <mergeCell ref="C126:E126"/>
    <mergeCell ref="C120:E120"/>
    <mergeCell ref="C119:E119"/>
    <mergeCell ref="D107:D108"/>
    <mergeCell ref="D1:E1"/>
    <mergeCell ref="E107:E108"/>
    <mergeCell ref="C5:E5"/>
    <mergeCell ref="A105:E105"/>
    <mergeCell ref="A3:E3"/>
    <mergeCell ref="A4:E4"/>
  </mergeCells>
  <printOptions/>
  <pageMargins left="0.748031496062992" right="0" top="0.287401575" bottom="0.261811024" header="0.511811023622047" footer="0.511811023622047"/>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2"/>
  <sheetViews>
    <sheetView zoomScale="75" zoomScaleNormal="75" zoomScalePageLayoutView="0" workbookViewId="0" topLeftCell="A1">
      <selection activeCell="E38" sqref="E38"/>
    </sheetView>
  </sheetViews>
  <sheetFormatPr defaultColWidth="8.796875" defaultRowHeight="15"/>
  <cols>
    <col min="1" max="1" width="51.8984375" style="8" customWidth="1"/>
    <col min="2" max="2" width="13.8984375" style="9" customWidth="1"/>
    <col min="3" max="3" width="5.09765625" style="8" customWidth="1"/>
    <col min="4" max="4" width="16.3984375" style="8" customWidth="1"/>
    <col min="5" max="5" width="14.59765625" style="8" customWidth="1"/>
    <col min="6" max="6" width="16.19921875" style="8" customWidth="1"/>
    <col min="7" max="7" width="14.8984375" style="8" customWidth="1"/>
    <col min="8" max="16384" width="9" style="8" customWidth="1"/>
  </cols>
  <sheetData>
    <row r="1" spans="1:7" ht="34.5" customHeight="1">
      <c r="A1" s="309" t="s">
        <v>650</v>
      </c>
      <c r="B1" s="299"/>
      <c r="C1" s="299"/>
      <c r="D1" s="299"/>
      <c r="E1" s="310"/>
      <c r="F1" s="361" t="s">
        <v>684</v>
      </c>
      <c r="G1" s="362"/>
    </row>
    <row r="2" spans="1:7" ht="20.25" customHeight="1">
      <c r="A2" s="82" t="s">
        <v>649</v>
      </c>
      <c r="B2" s="6"/>
      <c r="C2" s="6"/>
      <c r="D2" s="6"/>
      <c r="E2" s="6"/>
      <c r="F2" s="362" t="s">
        <v>674</v>
      </c>
      <c r="G2" s="362"/>
    </row>
    <row r="3" spans="1:7" ht="21.75" customHeight="1">
      <c r="A3" s="366" t="s">
        <v>691</v>
      </c>
      <c r="B3" s="366"/>
      <c r="C3" s="366"/>
      <c r="D3" s="366"/>
      <c r="E3" s="366"/>
      <c r="F3" s="366"/>
      <c r="G3" s="366"/>
    </row>
    <row r="4" spans="1:7" ht="15.75">
      <c r="A4" s="377"/>
      <c r="B4" s="377"/>
      <c r="C4" s="377"/>
      <c r="D4" s="377"/>
      <c r="E4" s="377"/>
      <c r="F4" s="377"/>
      <c r="G4" s="377"/>
    </row>
    <row r="5" spans="1:7" ht="15.75">
      <c r="A5" s="64"/>
      <c r="B5" s="64"/>
      <c r="C5" s="69"/>
      <c r="D5" s="387" t="s">
        <v>9</v>
      </c>
      <c r="E5" s="387"/>
      <c r="F5" s="387"/>
      <c r="G5" s="387"/>
    </row>
    <row r="6" spans="1:7" ht="21" customHeight="1">
      <c r="A6" s="388" t="s">
        <v>11</v>
      </c>
      <c r="B6" s="388" t="s">
        <v>678</v>
      </c>
      <c r="C6" s="388" t="s">
        <v>195</v>
      </c>
      <c r="D6" s="383" t="s">
        <v>685</v>
      </c>
      <c r="E6" s="384"/>
      <c r="F6" s="385" t="s">
        <v>686</v>
      </c>
      <c r="G6" s="386"/>
    </row>
    <row r="7" spans="1:7" ht="15.75">
      <c r="A7" s="389"/>
      <c r="B7" s="389"/>
      <c r="C7" s="389"/>
      <c r="D7" s="274" t="s">
        <v>635</v>
      </c>
      <c r="E7" s="274" t="s">
        <v>636</v>
      </c>
      <c r="F7" s="275" t="s">
        <v>635</v>
      </c>
      <c r="G7" s="276" t="s">
        <v>636</v>
      </c>
    </row>
    <row r="8" spans="1:7" s="9" customFormat="1" ht="15.75">
      <c r="A8" s="277">
        <v>1</v>
      </c>
      <c r="B8" s="277">
        <v>2</v>
      </c>
      <c r="C8" s="277">
        <v>3</v>
      </c>
      <c r="D8" s="277">
        <v>4</v>
      </c>
      <c r="E8" s="277">
        <v>5</v>
      </c>
      <c r="F8" s="277">
        <v>6</v>
      </c>
      <c r="G8" s="277">
        <v>7</v>
      </c>
    </row>
    <row r="9" spans="1:7" ht="15.75">
      <c r="A9" s="278" t="s">
        <v>361</v>
      </c>
      <c r="B9" s="279" t="s">
        <v>164</v>
      </c>
      <c r="C9" s="280">
        <v>24</v>
      </c>
      <c r="D9" s="298">
        <v>85806761531</v>
      </c>
      <c r="E9" s="281">
        <v>68167803990</v>
      </c>
      <c r="F9" s="298">
        <v>165661299880</v>
      </c>
      <c r="G9" s="281">
        <v>129828138016</v>
      </c>
    </row>
    <row r="10" spans="1:7" ht="15.75">
      <c r="A10" s="282" t="s">
        <v>362</v>
      </c>
      <c r="B10" s="283" t="s">
        <v>160</v>
      </c>
      <c r="C10" s="284">
        <v>24</v>
      </c>
      <c r="D10" s="285"/>
      <c r="E10" s="285"/>
      <c r="F10" s="285"/>
      <c r="G10" s="285"/>
    </row>
    <row r="11" spans="1:7" ht="15.75">
      <c r="A11" s="286" t="s">
        <v>363</v>
      </c>
      <c r="B11" s="287">
        <v>10</v>
      </c>
      <c r="C11" s="287">
        <v>24</v>
      </c>
      <c r="D11" s="288">
        <f>D9</f>
        <v>85806761531</v>
      </c>
      <c r="E11" s="288">
        <f>E9</f>
        <v>68167803990</v>
      </c>
      <c r="F11" s="288">
        <f>F9</f>
        <v>165661299880</v>
      </c>
      <c r="G11" s="288">
        <f>G9</f>
        <v>129828138016</v>
      </c>
    </row>
    <row r="12" spans="1:7" ht="15.75">
      <c r="A12" s="282" t="s">
        <v>364</v>
      </c>
      <c r="B12" s="284">
        <v>11</v>
      </c>
      <c r="C12" s="284">
        <v>25</v>
      </c>
      <c r="D12" s="285">
        <v>114063811302</v>
      </c>
      <c r="E12" s="285">
        <v>64036070395</v>
      </c>
      <c r="F12" s="285">
        <v>184768886933</v>
      </c>
      <c r="G12" s="285">
        <v>120769341543</v>
      </c>
    </row>
    <row r="13" spans="1:7" ht="15.75">
      <c r="A13" s="289" t="s">
        <v>637</v>
      </c>
      <c r="B13" s="287">
        <v>20</v>
      </c>
      <c r="C13" s="287"/>
      <c r="D13" s="290">
        <f>D11-D12</f>
        <v>-28257049771</v>
      </c>
      <c r="E13" s="311">
        <f>E11-E12</f>
        <v>4131733595</v>
      </c>
      <c r="F13" s="290">
        <f>F11-F12</f>
        <v>-19107587053</v>
      </c>
      <c r="G13" s="311">
        <f>G11-G12</f>
        <v>9058796473</v>
      </c>
    </row>
    <row r="14" spans="1:7" ht="15.75">
      <c r="A14" s="282" t="s">
        <v>365</v>
      </c>
      <c r="B14" s="284">
        <v>21</v>
      </c>
      <c r="C14" s="284">
        <v>24</v>
      </c>
      <c r="D14" s="285">
        <v>5026400202</v>
      </c>
      <c r="E14" s="285">
        <v>6611267737</v>
      </c>
      <c r="F14" s="285">
        <v>5840956790</v>
      </c>
      <c r="G14" s="285">
        <v>7734595816</v>
      </c>
    </row>
    <row r="15" spans="1:7" ht="15.75">
      <c r="A15" s="282" t="s">
        <v>366</v>
      </c>
      <c r="B15" s="284">
        <v>22</v>
      </c>
      <c r="C15" s="284">
        <v>26</v>
      </c>
      <c r="D15" s="285">
        <v>14510867483</v>
      </c>
      <c r="E15" s="285">
        <v>987038444</v>
      </c>
      <c r="F15" s="285">
        <v>18982256618</v>
      </c>
      <c r="G15" s="285">
        <v>2020135705</v>
      </c>
    </row>
    <row r="16" spans="1:7" s="2" customFormat="1" ht="15.75">
      <c r="A16" s="291" t="s">
        <v>367</v>
      </c>
      <c r="B16" s="292">
        <v>23</v>
      </c>
      <c r="C16" s="292"/>
      <c r="D16" s="293">
        <v>3319646198</v>
      </c>
      <c r="E16" s="293">
        <v>967105363</v>
      </c>
      <c r="F16" s="293">
        <v>6943794129</v>
      </c>
      <c r="G16" s="293">
        <v>1924717623</v>
      </c>
    </row>
    <row r="17" spans="1:7" ht="15.75">
      <c r="A17" s="282" t="s">
        <v>368</v>
      </c>
      <c r="B17" s="284">
        <v>24</v>
      </c>
      <c r="C17" s="284"/>
      <c r="D17" s="285">
        <v>0</v>
      </c>
      <c r="E17" s="285">
        <v>0</v>
      </c>
      <c r="F17" s="285">
        <v>0</v>
      </c>
      <c r="G17" s="285">
        <v>0</v>
      </c>
    </row>
    <row r="18" spans="1:7" ht="15.75">
      <c r="A18" s="282" t="s">
        <v>369</v>
      </c>
      <c r="B18" s="284">
        <v>25</v>
      </c>
      <c r="C18" s="284"/>
      <c r="D18" s="285">
        <v>3711050053</v>
      </c>
      <c r="E18" s="285">
        <v>1701868731</v>
      </c>
      <c r="F18" s="285">
        <v>6302493867</v>
      </c>
      <c r="G18" s="285">
        <v>3514192289</v>
      </c>
    </row>
    <row r="19" spans="1:7" ht="30">
      <c r="A19" s="289" t="s">
        <v>370</v>
      </c>
      <c r="B19" s="287">
        <v>30</v>
      </c>
      <c r="C19" s="287"/>
      <c r="D19" s="290">
        <f>D13+D14-D15-D18</f>
        <v>-41452567105</v>
      </c>
      <c r="E19" s="290">
        <f>E13+E14-E15-E18</f>
        <v>8054094157</v>
      </c>
      <c r="F19" s="290">
        <f>F13+F14-F15-F18</f>
        <v>-38551380748</v>
      </c>
      <c r="G19" s="290">
        <f>G13+G14-G15-G18</f>
        <v>11259064295</v>
      </c>
    </row>
    <row r="20" spans="1:7" ht="15.75">
      <c r="A20" s="282" t="s">
        <v>371</v>
      </c>
      <c r="B20" s="284">
        <v>31</v>
      </c>
      <c r="C20" s="284"/>
      <c r="D20" s="285">
        <v>176239858851</v>
      </c>
      <c r="E20" s="285"/>
      <c r="F20" s="285">
        <v>176713306034</v>
      </c>
      <c r="G20" s="285">
        <v>237263967</v>
      </c>
    </row>
    <row r="21" spans="1:7" ht="15.75">
      <c r="A21" s="282" t="s">
        <v>372</v>
      </c>
      <c r="B21" s="284">
        <v>32</v>
      </c>
      <c r="C21" s="284"/>
      <c r="D21" s="285">
        <v>15610040542</v>
      </c>
      <c r="E21" s="285"/>
      <c r="F21" s="285">
        <v>15743497792</v>
      </c>
      <c r="G21" s="285"/>
    </row>
    <row r="22" spans="1:7" ht="15.75">
      <c r="A22" s="282" t="s">
        <v>373</v>
      </c>
      <c r="B22" s="284">
        <v>40</v>
      </c>
      <c r="C22" s="284"/>
      <c r="D22" s="285">
        <f>D20-D21</f>
        <v>160629818309</v>
      </c>
      <c r="E22" s="285">
        <f>E20-E21</f>
        <v>0</v>
      </c>
      <c r="F22" s="285">
        <v>160969808242</v>
      </c>
      <c r="G22" s="285">
        <f>G20-G21</f>
        <v>237263967</v>
      </c>
    </row>
    <row r="23" spans="1:7" ht="15.75">
      <c r="A23" s="282" t="s">
        <v>374</v>
      </c>
      <c r="B23" s="284">
        <v>50</v>
      </c>
      <c r="C23" s="284"/>
      <c r="D23" s="305">
        <f>D19+D22</f>
        <v>119177251204</v>
      </c>
      <c r="E23" s="294">
        <f>E19+E22</f>
        <v>8054094157</v>
      </c>
      <c r="F23" s="305">
        <f>F19+F22</f>
        <v>122418427494</v>
      </c>
      <c r="G23" s="294">
        <f>G19+G22</f>
        <v>11496328262</v>
      </c>
    </row>
    <row r="24" spans="1:7" ht="15.75">
      <c r="A24" s="282" t="s">
        <v>639</v>
      </c>
      <c r="B24" s="284">
        <v>51</v>
      </c>
      <c r="C24" s="284">
        <v>27</v>
      </c>
      <c r="D24" s="295">
        <v>39996033749</v>
      </c>
      <c r="E24" s="295">
        <v>1323995399</v>
      </c>
      <c r="F24" s="295">
        <v>40460361683</v>
      </c>
      <c r="G24" s="295">
        <v>1703440672</v>
      </c>
    </row>
    <row r="25" spans="1:7" ht="15.75">
      <c r="A25" s="286" t="s">
        <v>640</v>
      </c>
      <c r="B25" s="287">
        <v>52</v>
      </c>
      <c r="C25" s="287"/>
      <c r="D25" s="304"/>
      <c r="E25" s="304"/>
      <c r="F25" s="304"/>
      <c r="G25" s="304"/>
    </row>
    <row r="26" spans="1:7" ht="15.75">
      <c r="A26" s="282" t="s">
        <v>641</v>
      </c>
      <c r="B26" s="284">
        <v>60</v>
      </c>
      <c r="C26" s="284">
        <v>27</v>
      </c>
      <c r="D26" s="305">
        <f>D23-D24</f>
        <v>79181217455</v>
      </c>
      <c r="E26" s="294">
        <f>E23-E24</f>
        <v>6730098758</v>
      </c>
      <c r="F26" s="294">
        <f>F23-F24</f>
        <v>81958065811</v>
      </c>
      <c r="G26" s="294">
        <f>G23-G24</f>
        <v>9792887590</v>
      </c>
    </row>
    <row r="27" spans="1:7" ht="15.75">
      <c r="A27" s="296" t="s">
        <v>642</v>
      </c>
      <c r="B27" s="297">
        <v>70</v>
      </c>
      <c r="C27" s="297"/>
      <c r="D27" s="307">
        <f>D26/15000000</f>
        <v>5278.747830333334</v>
      </c>
      <c r="E27" s="306">
        <f>E26/15000000</f>
        <v>448.6732505333333</v>
      </c>
      <c r="F27" s="306">
        <f>F26/15000000</f>
        <v>5463.871054066667</v>
      </c>
      <c r="G27" s="306">
        <f>G26/15000000</f>
        <v>652.8591726666667</v>
      </c>
    </row>
    <row r="28" spans="1:7" ht="15.75">
      <c r="A28" s="300"/>
      <c r="B28" s="301"/>
      <c r="C28" s="301"/>
      <c r="D28" s="302"/>
      <c r="E28" s="303"/>
      <c r="F28" s="303"/>
      <c r="G28" s="303"/>
    </row>
    <row r="29" spans="1:7" ht="19.5" customHeight="1">
      <c r="A29" s="64"/>
      <c r="B29" s="69"/>
      <c r="C29" s="378" t="s">
        <v>707</v>
      </c>
      <c r="D29" s="378"/>
      <c r="E29" s="378"/>
      <c r="F29" s="378"/>
      <c r="G29" s="378"/>
    </row>
    <row r="30" spans="1:7" s="7" customFormat="1" ht="19.5" customHeight="1">
      <c r="A30" s="362" t="s">
        <v>645</v>
      </c>
      <c r="B30" s="362"/>
      <c r="C30" s="366" t="s">
        <v>643</v>
      </c>
      <c r="D30" s="366"/>
      <c r="E30" s="366"/>
      <c r="F30" s="366"/>
      <c r="G30" s="273"/>
    </row>
    <row r="31" spans="1:7" s="7" customFormat="1" ht="19.5" customHeight="1">
      <c r="A31" s="82"/>
      <c r="B31" s="82"/>
      <c r="C31" s="273"/>
      <c r="D31" s="273"/>
      <c r="E31" s="273"/>
      <c r="F31" s="273"/>
      <c r="G31" s="273"/>
    </row>
    <row r="32" spans="1:7" s="7" customFormat="1" ht="19.5" customHeight="1">
      <c r="A32" s="82" t="s">
        <v>704</v>
      </c>
      <c r="B32" s="82" t="s">
        <v>704</v>
      </c>
      <c r="C32" s="273"/>
      <c r="D32" s="273"/>
      <c r="E32" s="257" t="s">
        <v>704</v>
      </c>
      <c r="F32" s="273"/>
      <c r="G32" s="273"/>
    </row>
    <row r="33" spans="1:7" s="7" customFormat="1" ht="19.5" customHeight="1">
      <c r="A33" s="82"/>
      <c r="B33" s="82"/>
      <c r="C33" s="273"/>
      <c r="D33" s="273"/>
      <c r="E33" s="273"/>
      <c r="F33" s="273"/>
      <c r="G33" s="273"/>
    </row>
    <row r="34" spans="1:7" s="7" customFormat="1" ht="19.5" customHeight="1">
      <c r="A34" s="82"/>
      <c r="B34" s="82"/>
      <c r="C34" s="273"/>
      <c r="D34" s="273"/>
      <c r="E34" s="273"/>
      <c r="F34" s="273"/>
      <c r="G34" s="273"/>
    </row>
    <row r="35" spans="1:7" s="3" customFormat="1" ht="15.75">
      <c r="A35" s="362" t="s">
        <v>646</v>
      </c>
      <c r="B35" s="362"/>
      <c r="C35" s="366" t="s">
        <v>644</v>
      </c>
      <c r="D35" s="366"/>
      <c r="E35" s="366"/>
      <c r="F35" s="366"/>
      <c r="G35" s="273"/>
    </row>
    <row r="36" spans="1:7" ht="15.75">
      <c r="A36" s="64"/>
      <c r="B36" s="64"/>
      <c r="C36" s="69"/>
      <c r="D36" s="64"/>
      <c r="E36" s="64"/>
      <c r="F36" s="64"/>
      <c r="G36" s="64"/>
    </row>
    <row r="37" spans="1:7" ht="15.75">
      <c r="A37" s="64"/>
      <c r="B37" s="69"/>
      <c r="C37" s="64"/>
      <c r="D37" s="64"/>
      <c r="E37" s="64"/>
      <c r="F37" s="64"/>
      <c r="G37" s="64"/>
    </row>
    <row r="38" spans="1:7" ht="15.75">
      <c r="A38" s="64"/>
      <c r="B38" s="69"/>
      <c r="C38" s="64"/>
      <c r="D38" s="64"/>
      <c r="E38" s="64"/>
      <c r="F38" s="64"/>
      <c r="G38" s="64"/>
    </row>
    <row r="39" spans="1:7" ht="15.75">
      <c r="A39" s="69"/>
      <c r="B39" s="69"/>
      <c r="C39" s="64"/>
      <c r="D39" s="69"/>
      <c r="E39" s="69"/>
      <c r="F39" s="64"/>
      <c r="G39" s="64"/>
    </row>
    <row r="40" spans="1:7" ht="15.75">
      <c r="A40" s="64"/>
      <c r="B40" s="69"/>
      <c r="C40" s="64"/>
      <c r="D40" s="64"/>
      <c r="E40" s="64"/>
      <c r="F40" s="64"/>
      <c r="G40" s="64"/>
    </row>
    <row r="41" spans="1:7" ht="15.75">
      <c r="A41" s="64"/>
      <c r="B41" s="69"/>
      <c r="C41" s="64"/>
      <c r="D41" s="64"/>
      <c r="E41" s="64"/>
      <c r="F41" s="64"/>
      <c r="G41" s="64"/>
    </row>
    <row r="42" spans="1:5" ht="15">
      <c r="A42" s="6"/>
      <c r="C42" s="390"/>
      <c r="D42" s="390"/>
      <c r="E42" s="6"/>
    </row>
  </sheetData>
  <sheetProtection password="DAF5" sheet="1" objects="1" scenarios="1"/>
  <mergeCells count="16">
    <mergeCell ref="C29:G29"/>
    <mergeCell ref="A6:A7"/>
    <mergeCell ref="A4:G4"/>
    <mergeCell ref="C42:D42"/>
    <mergeCell ref="A30:B30"/>
    <mergeCell ref="C30:F30"/>
    <mergeCell ref="A35:B35"/>
    <mergeCell ref="C35:F35"/>
    <mergeCell ref="C6:C7"/>
    <mergeCell ref="B6:B7"/>
    <mergeCell ref="D6:E6"/>
    <mergeCell ref="F1:G1"/>
    <mergeCell ref="F2:G2"/>
    <mergeCell ref="A3:G3"/>
    <mergeCell ref="F6:G6"/>
    <mergeCell ref="D5:G5"/>
  </mergeCells>
  <printOptions horizontalCentered="1"/>
  <pageMargins left="0.5" right="0.25" top="0.25" bottom="0" header="0" footer="0"/>
  <pageSetup firstPageNumber="4" useFirstPageNumber="1" horizontalDpi="300" verticalDpi="300" orientation="landscape"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114"/>
  <sheetViews>
    <sheetView zoomScalePageLayoutView="0" workbookViewId="0" topLeftCell="A101">
      <selection activeCell="A109" sqref="A109:B109"/>
    </sheetView>
  </sheetViews>
  <sheetFormatPr defaultColWidth="8.796875" defaultRowHeight="15" outlineLevelRow="1"/>
  <cols>
    <col min="1" max="1" width="3.59765625" style="69" customWidth="1"/>
    <col min="2" max="2" width="42.69921875" style="70" customWidth="1"/>
    <col min="3" max="3" width="5.8984375" style="64" customWidth="1"/>
    <col min="4" max="4" width="4.19921875" style="64" customWidth="1"/>
    <col min="5" max="5" width="17.69921875" style="64" customWidth="1"/>
    <col min="6" max="6" width="18.3984375" style="64" customWidth="1"/>
    <col min="7" max="16384" width="9" style="64" customWidth="1"/>
  </cols>
  <sheetData>
    <row r="1" spans="1:6" ht="15.75">
      <c r="A1" s="362" t="s">
        <v>656</v>
      </c>
      <c r="B1" s="391"/>
      <c r="C1" s="261"/>
      <c r="D1" s="394" t="s">
        <v>654</v>
      </c>
      <c r="E1" s="394"/>
      <c r="F1" s="394"/>
    </row>
    <row r="2" spans="1:6" s="63" customFormat="1" ht="15.75">
      <c r="A2" s="392" t="s">
        <v>657</v>
      </c>
      <c r="B2" s="393"/>
      <c r="D2" s="395" t="s">
        <v>690</v>
      </c>
      <c r="E2" s="395"/>
      <c r="F2" s="395"/>
    </row>
    <row r="3" spans="1:6" s="63" customFormat="1" ht="15.75">
      <c r="A3" s="392" t="s">
        <v>655</v>
      </c>
      <c r="B3" s="393"/>
      <c r="D3" s="394" t="s">
        <v>675</v>
      </c>
      <c r="E3" s="394"/>
      <c r="F3" s="394"/>
    </row>
    <row r="4" spans="1:6" s="63" customFormat="1" ht="15.75">
      <c r="A4" s="313"/>
      <c r="B4" s="313"/>
      <c r="E4" s="257"/>
      <c r="F4" s="257"/>
    </row>
    <row r="5" spans="1:6" s="63" customFormat="1" ht="20.25" customHeight="1">
      <c r="A5" s="256" t="s">
        <v>696</v>
      </c>
      <c r="B5" s="256"/>
      <c r="C5" s="256"/>
      <c r="D5" s="256"/>
      <c r="E5" s="256"/>
      <c r="F5" s="256"/>
    </row>
    <row r="6" spans="1:6" ht="15.75">
      <c r="A6" s="397"/>
      <c r="B6" s="397"/>
      <c r="C6" s="397"/>
      <c r="D6" s="397"/>
      <c r="E6" s="397"/>
      <c r="F6" s="320"/>
    </row>
    <row r="7" spans="1:6" ht="15.75">
      <c r="A7" s="72"/>
      <c r="B7" s="72"/>
      <c r="C7" s="72"/>
      <c r="D7" s="72"/>
      <c r="E7" s="72"/>
      <c r="F7" s="72"/>
    </row>
    <row r="8" spans="1:6" ht="15.75">
      <c r="A8" s="65"/>
      <c r="B8" s="65"/>
      <c r="C8" s="65"/>
      <c r="D8" s="65"/>
      <c r="E8" s="65"/>
      <c r="F8" s="65" t="s">
        <v>9</v>
      </c>
    </row>
    <row r="9" spans="1:6" s="66" customFormat="1" ht="49.5" customHeight="1">
      <c r="A9" s="321" t="s">
        <v>10</v>
      </c>
      <c r="B9" s="322" t="s">
        <v>11</v>
      </c>
      <c r="C9" s="323" t="s">
        <v>12</v>
      </c>
      <c r="D9" s="323" t="s">
        <v>195</v>
      </c>
      <c r="E9" s="321" t="s">
        <v>699</v>
      </c>
      <c r="F9" s="321" t="s">
        <v>698</v>
      </c>
    </row>
    <row r="10" spans="1:6" s="67" customFormat="1" ht="18" customHeight="1">
      <c r="A10" s="324" t="s">
        <v>193</v>
      </c>
      <c r="B10" s="325" t="s">
        <v>13</v>
      </c>
      <c r="C10" s="326"/>
      <c r="D10" s="326"/>
      <c r="E10" s="326"/>
      <c r="F10" s="326"/>
    </row>
    <row r="11" spans="1:6" ht="18" customHeight="1" collapsed="1">
      <c r="A11" s="327">
        <v>1</v>
      </c>
      <c r="B11" s="328" t="s">
        <v>14</v>
      </c>
      <c r="C11" s="327" t="s">
        <v>164</v>
      </c>
      <c r="D11" s="327"/>
      <c r="E11" s="329">
        <v>311372361035</v>
      </c>
      <c r="F11" s="329">
        <v>106319369833</v>
      </c>
    </row>
    <row r="12" spans="1:6" s="68" customFormat="1" ht="18" customHeight="1" hidden="1" outlineLevel="1">
      <c r="A12" s="330"/>
      <c r="B12" s="331" t="s">
        <v>15</v>
      </c>
      <c r="C12" s="330" t="s">
        <v>16</v>
      </c>
      <c r="D12" s="330"/>
      <c r="E12" s="329"/>
      <c r="F12" s="329"/>
    </row>
    <row r="13" spans="1:6" s="68" customFormat="1" ht="18" customHeight="1" hidden="1" outlineLevel="1">
      <c r="A13" s="330"/>
      <c r="B13" s="331" t="s">
        <v>17</v>
      </c>
      <c r="C13" s="330" t="s">
        <v>18</v>
      </c>
      <c r="D13" s="330"/>
      <c r="E13" s="329"/>
      <c r="F13" s="329"/>
    </row>
    <row r="14" spans="1:6" s="68" customFormat="1" ht="18" customHeight="1" hidden="1" outlineLevel="1">
      <c r="A14" s="330"/>
      <c r="B14" s="331" t="s">
        <v>19</v>
      </c>
      <c r="C14" s="330" t="s">
        <v>20</v>
      </c>
      <c r="D14" s="330"/>
      <c r="E14" s="329"/>
      <c r="F14" s="329"/>
    </row>
    <row r="15" spans="1:6" s="68" customFormat="1" ht="18" customHeight="1" hidden="1" outlineLevel="1">
      <c r="A15" s="330"/>
      <c r="B15" s="331" t="s">
        <v>21</v>
      </c>
      <c r="C15" s="330" t="s">
        <v>22</v>
      </c>
      <c r="D15" s="330"/>
      <c r="E15" s="329"/>
      <c r="F15" s="329"/>
    </row>
    <row r="16" spans="1:6" s="68" customFormat="1" ht="18" customHeight="1" hidden="1" outlineLevel="1">
      <c r="A16" s="330"/>
      <c r="B16" s="331" t="s">
        <v>23</v>
      </c>
      <c r="C16" s="330" t="s">
        <v>24</v>
      </c>
      <c r="D16" s="330"/>
      <c r="E16" s="329"/>
      <c r="F16" s="329"/>
    </row>
    <row r="17" spans="1:6" s="68" customFormat="1" ht="18" customHeight="1" hidden="1" outlineLevel="1">
      <c r="A17" s="330"/>
      <c r="B17" s="331" t="s">
        <v>25</v>
      </c>
      <c r="C17" s="330" t="s">
        <v>26</v>
      </c>
      <c r="D17" s="330"/>
      <c r="E17" s="329"/>
      <c r="F17" s="329"/>
    </row>
    <row r="18" spans="1:6" ht="18" customHeight="1" collapsed="1">
      <c r="A18" s="327">
        <v>2</v>
      </c>
      <c r="B18" s="328" t="s">
        <v>27</v>
      </c>
      <c r="C18" s="327" t="s">
        <v>173</v>
      </c>
      <c r="D18" s="327"/>
      <c r="E18" s="332">
        <v>-109613069592</v>
      </c>
      <c r="F18" s="332">
        <v>-66305004513</v>
      </c>
    </row>
    <row r="19" spans="1:6" s="68" customFormat="1" ht="18" customHeight="1" hidden="1" outlineLevel="1">
      <c r="A19" s="330"/>
      <c r="B19" s="331" t="s">
        <v>28</v>
      </c>
      <c r="C19" s="330" t="s">
        <v>29</v>
      </c>
      <c r="D19" s="330"/>
      <c r="E19" s="332"/>
      <c r="F19" s="332"/>
    </row>
    <row r="20" spans="1:6" s="68" customFormat="1" ht="18" customHeight="1" hidden="1" outlineLevel="1">
      <c r="A20" s="330"/>
      <c r="B20" s="331" t="s">
        <v>30</v>
      </c>
      <c r="C20" s="330" t="s">
        <v>31</v>
      </c>
      <c r="D20" s="330"/>
      <c r="E20" s="332"/>
      <c r="F20" s="332"/>
    </row>
    <row r="21" spans="1:6" s="68" customFormat="1" ht="18" customHeight="1" hidden="1" outlineLevel="1">
      <c r="A21" s="330"/>
      <c r="B21" s="331" t="s">
        <v>32</v>
      </c>
      <c r="C21" s="330" t="s">
        <v>33</v>
      </c>
      <c r="D21" s="330"/>
      <c r="E21" s="332" t="e">
        <f>SUMIF('[1]doi ung tien'!$E$6:$E$122,B21,'[1]doi ung tien'!$C$6:$C$122)-SUMIF('[1]doi ung tien'!$F$6:$F$122,B21,'[1]doi ung tien'!$D$6:$D$122)</f>
        <v>#VALUE!</v>
      </c>
      <c r="F21" s="332"/>
    </row>
    <row r="22" spans="1:6" ht="18" customHeight="1" collapsed="1">
      <c r="A22" s="327">
        <v>3</v>
      </c>
      <c r="B22" s="328" t="s">
        <v>34</v>
      </c>
      <c r="C22" s="327" t="s">
        <v>160</v>
      </c>
      <c r="D22" s="327"/>
      <c r="E22" s="332">
        <v>-17833748129</v>
      </c>
      <c r="F22" s="332">
        <v>-11241192482</v>
      </c>
    </row>
    <row r="23" spans="1:6" s="68" customFormat="1" ht="18" customHeight="1">
      <c r="A23" s="330"/>
      <c r="B23" s="331" t="s">
        <v>35</v>
      </c>
      <c r="C23" s="330" t="s">
        <v>36</v>
      </c>
      <c r="D23" s="330"/>
      <c r="E23" s="332"/>
      <c r="F23" s="332"/>
    </row>
    <row r="24" spans="1:6" ht="18" customHeight="1" collapsed="1">
      <c r="A24" s="327">
        <v>4</v>
      </c>
      <c r="B24" s="328" t="s">
        <v>37</v>
      </c>
      <c r="C24" s="327" t="s">
        <v>168</v>
      </c>
      <c r="D24" s="327"/>
      <c r="E24" s="332">
        <v>-24055881900</v>
      </c>
      <c r="F24" s="332">
        <v>-1924717623</v>
      </c>
    </row>
    <row r="25" spans="1:6" s="68" customFormat="1" ht="18" customHeight="1" hidden="1" outlineLevel="1">
      <c r="A25" s="330"/>
      <c r="B25" s="331" t="s">
        <v>38</v>
      </c>
      <c r="C25" s="330" t="s">
        <v>39</v>
      </c>
      <c r="D25" s="330"/>
      <c r="E25" s="332" t="e">
        <f>SUMIF('[1]doi ung tien'!$E$6:$E$122,B25,'[1]doi ung tien'!$C$6:$C$122)-SUMIF('[1]doi ung tien'!$F$6:$F$122,B25,'[1]doi ung tien'!$D$6:$D$122)</f>
        <v>#VALUE!</v>
      </c>
      <c r="F25" s="332"/>
    </row>
    <row r="26" spans="1:6" s="68" customFormat="1" ht="18" customHeight="1" hidden="1" outlineLevel="1">
      <c r="A26" s="330"/>
      <c r="B26" s="331" t="s">
        <v>40</v>
      </c>
      <c r="C26" s="330" t="s">
        <v>41</v>
      </c>
      <c r="D26" s="330"/>
      <c r="E26" s="332" t="e">
        <f>SUMIF('[1]doi ung tien'!$E$6:$E$122,B26,'[1]doi ung tien'!$C$6:$C$122)-SUMIF('[1]doi ung tien'!$F$6:$F$122,B26,'[1]doi ung tien'!$D$6:$D$122)</f>
        <v>#VALUE!</v>
      </c>
      <c r="F26" s="332"/>
    </row>
    <row r="27" spans="1:6" s="68" customFormat="1" ht="18" customHeight="1" hidden="1" outlineLevel="1">
      <c r="A27" s="330"/>
      <c r="B27" s="331" t="s">
        <v>42</v>
      </c>
      <c r="C27" s="330" t="s">
        <v>43</v>
      </c>
      <c r="D27" s="330"/>
      <c r="E27" s="332"/>
      <c r="F27" s="332"/>
    </row>
    <row r="28" spans="1:6" ht="18" customHeight="1" collapsed="1">
      <c r="A28" s="327">
        <v>5</v>
      </c>
      <c r="B28" s="328" t="s">
        <v>700</v>
      </c>
      <c r="C28" s="327" t="s">
        <v>161</v>
      </c>
      <c r="D28" s="327"/>
      <c r="E28" s="332">
        <v>-42635433550</v>
      </c>
      <c r="F28" s="332">
        <v>-2188496490</v>
      </c>
    </row>
    <row r="29" spans="1:6" s="68" customFormat="1" ht="18" customHeight="1" hidden="1" outlineLevel="1">
      <c r="A29" s="330"/>
      <c r="B29" s="331" t="s">
        <v>44</v>
      </c>
      <c r="C29" s="330" t="s">
        <v>45</v>
      </c>
      <c r="D29" s="330"/>
      <c r="E29" s="329" t="e">
        <f>SUMIF('[1]doi ung tien'!$E$6:$E$122,B29,'[1]doi ung tien'!$C$6:$C$122)-SUMIF('[1]doi ung tien'!$F$6:$F$122,B29,'[1]doi ung tien'!$D$6:$D$122)</f>
        <v>#VALUE!</v>
      </c>
      <c r="F29" s="329"/>
    </row>
    <row r="30" spans="1:6" s="68" customFormat="1" ht="18" customHeight="1" hidden="1" outlineLevel="1">
      <c r="A30" s="330"/>
      <c r="B30" s="331" t="s">
        <v>46</v>
      </c>
      <c r="C30" s="330" t="s">
        <v>47</v>
      </c>
      <c r="D30" s="330"/>
      <c r="E30" s="329" t="e">
        <f>SUMIF('[1]doi ung tien'!$E$6:$E$122,B30,'[1]doi ung tien'!$C$6:$C$122)-SUMIF('[1]doi ung tien'!$F$6:$F$122,B30,'[1]doi ung tien'!$D$6:$D$122)</f>
        <v>#VALUE!</v>
      </c>
      <c r="F30" s="329"/>
    </row>
    <row r="31" spans="1:6" ht="18" customHeight="1" collapsed="1">
      <c r="A31" s="327">
        <v>6</v>
      </c>
      <c r="B31" s="328" t="s">
        <v>48</v>
      </c>
      <c r="C31" s="327" t="s">
        <v>162</v>
      </c>
      <c r="D31" s="327"/>
      <c r="E31" s="329">
        <v>77984289445</v>
      </c>
      <c r="F31" s="329">
        <v>42205705632</v>
      </c>
    </row>
    <row r="32" spans="1:6" s="68" customFormat="1" ht="18" customHeight="1" hidden="1" outlineLevel="1">
      <c r="A32" s="330"/>
      <c r="B32" s="331" t="s">
        <v>49</v>
      </c>
      <c r="C32" s="330" t="s">
        <v>50</v>
      </c>
      <c r="D32" s="330"/>
      <c r="E32" s="329"/>
      <c r="F32" s="329"/>
    </row>
    <row r="33" spans="1:6" s="68" customFormat="1" ht="18" customHeight="1" hidden="1" outlineLevel="1">
      <c r="A33" s="330"/>
      <c r="B33" s="331" t="s">
        <v>51</v>
      </c>
      <c r="C33" s="330" t="s">
        <v>52</v>
      </c>
      <c r="D33" s="330"/>
      <c r="E33" s="329" t="e">
        <f>SUMIF('[1]doi ung tien'!$E$6:$E$122,B33,'[1]doi ung tien'!$C$6:$C$122)-SUMIF('[1]doi ung tien'!$F$6:$F$122,B33,'[1]doi ung tien'!$D$6:$D$122)</f>
        <v>#VALUE!</v>
      </c>
      <c r="F33" s="329"/>
    </row>
    <row r="34" spans="1:6" s="68" customFormat="1" ht="18" customHeight="1" hidden="1" outlineLevel="1">
      <c r="A34" s="330"/>
      <c r="B34" s="331" t="s">
        <v>53</v>
      </c>
      <c r="C34" s="330" t="s">
        <v>54</v>
      </c>
      <c r="D34" s="330"/>
      <c r="E34" s="329" t="e">
        <f>SUMIF('[1]doi ung tien'!$E$6:$E$122,B34,'[1]doi ung tien'!$C$6:$C$122)-SUMIF('[1]doi ung tien'!$F$6:$F$122,B34,'[1]doi ung tien'!$D$6:$D$122)</f>
        <v>#VALUE!</v>
      </c>
      <c r="F34" s="329"/>
    </row>
    <row r="35" spans="1:6" s="68" customFormat="1" ht="18" customHeight="1" hidden="1" outlineLevel="1">
      <c r="A35" s="330"/>
      <c r="B35" s="331" t="s">
        <v>55</v>
      </c>
      <c r="C35" s="330" t="s">
        <v>56</v>
      </c>
      <c r="D35" s="330"/>
      <c r="E35" s="329"/>
      <c r="F35" s="329"/>
    </row>
    <row r="36" spans="1:6" s="68" customFormat="1" ht="18" customHeight="1" hidden="1" outlineLevel="1">
      <c r="A36" s="330"/>
      <c r="B36" s="331" t="s">
        <v>57</v>
      </c>
      <c r="C36" s="330" t="s">
        <v>58</v>
      </c>
      <c r="D36" s="330"/>
      <c r="E36" s="329"/>
      <c r="F36" s="329"/>
    </row>
    <row r="37" spans="1:6" s="68" customFormat="1" ht="18" customHeight="1" hidden="1" outlineLevel="1">
      <c r="A37" s="330"/>
      <c r="B37" s="331" t="s">
        <v>59</v>
      </c>
      <c r="C37" s="330" t="s">
        <v>60</v>
      </c>
      <c r="D37" s="330"/>
      <c r="E37" s="329"/>
      <c r="F37" s="329"/>
    </row>
    <row r="38" spans="1:6" ht="18" customHeight="1" collapsed="1">
      <c r="A38" s="327">
        <v>7</v>
      </c>
      <c r="B38" s="328" t="s">
        <v>61</v>
      </c>
      <c r="C38" s="327" t="s">
        <v>163</v>
      </c>
      <c r="D38" s="327"/>
      <c r="E38" s="332">
        <v>-295310182244</v>
      </c>
      <c r="F38" s="332">
        <v>-79102174803</v>
      </c>
    </row>
    <row r="39" spans="1:6" s="68" customFormat="1" ht="18" customHeight="1" hidden="1" outlineLevel="1">
      <c r="A39" s="330"/>
      <c r="B39" s="331" t="s">
        <v>62</v>
      </c>
      <c r="C39" s="330" t="s">
        <v>63</v>
      </c>
      <c r="D39" s="330"/>
      <c r="E39" s="333"/>
      <c r="F39" s="333"/>
    </row>
    <row r="40" spans="1:6" s="68" customFormat="1" ht="18" customHeight="1" hidden="1" outlineLevel="1">
      <c r="A40" s="330"/>
      <c r="B40" s="331" t="s">
        <v>64</v>
      </c>
      <c r="C40" s="330" t="s">
        <v>65</v>
      </c>
      <c r="D40" s="330"/>
      <c r="E40" s="333"/>
      <c r="F40" s="333"/>
    </row>
    <row r="41" spans="1:6" s="68" customFormat="1" ht="18" customHeight="1" hidden="1" outlineLevel="1">
      <c r="A41" s="330"/>
      <c r="B41" s="331" t="s">
        <v>66</v>
      </c>
      <c r="C41" s="330" t="s">
        <v>67</v>
      </c>
      <c r="D41" s="330"/>
      <c r="E41" s="333"/>
      <c r="F41" s="333"/>
    </row>
    <row r="42" spans="1:6" s="68" customFormat="1" ht="18" customHeight="1" hidden="1" outlineLevel="1">
      <c r="A42" s="330"/>
      <c r="B42" s="331" t="s">
        <v>68</v>
      </c>
      <c r="C42" s="330" t="s">
        <v>69</v>
      </c>
      <c r="D42" s="330"/>
      <c r="E42" s="333"/>
      <c r="F42" s="333"/>
    </row>
    <row r="43" spans="1:6" s="68" customFormat="1" ht="18" customHeight="1" hidden="1" outlineLevel="1">
      <c r="A43" s="330"/>
      <c r="B43" s="331" t="s">
        <v>70</v>
      </c>
      <c r="C43" s="330" t="s">
        <v>71</v>
      </c>
      <c r="D43" s="330"/>
      <c r="E43" s="333"/>
      <c r="F43" s="333"/>
    </row>
    <row r="44" spans="1:6" s="68" customFormat="1" ht="18" customHeight="1" hidden="1" outlineLevel="1">
      <c r="A44" s="330"/>
      <c r="B44" s="331" t="s">
        <v>72</v>
      </c>
      <c r="C44" s="330" t="s">
        <v>73</v>
      </c>
      <c r="D44" s="330"/>
      <c r="E44" s="333"/>
      <c r="F44" s="333"/>
    </row>
    <row r="45" spans="1:6" s="68" customFormat="1" ht="18" customHeight="1" hidden="1" outlineLevel="1">
      <c r="A45" s="330"/>
      <c r="B45" s="331" t="s">
        <v>74</v>
      </c>
      <c r="C45" s="330" t="s">
        <v>75</v>
      </c>
      <c r="D45" s="330"/>
      <c r="E45" s="333"/>
      <c r="F45" s="333"/>
    </row>
    <row r="46" spans="1:6" s="67" customFormat="1" ht="18" customHeight="1" collapsed="1">
      <c r="A46" s="334"/>
      <c r="B46" s="335" t="s">
        <v>76</v>
      </c>
      <c r="C46" s="327">
        <v>20</v>
      </c>
      <c r="D46" s="334"/>
      <c r="E46" s="336">
        <f>E38+E31+E28+E22+E18+E11+E24</f>
        <v>-100091664935</v>
      </c>
      <c r="F46" s="337">
        <f>SUM(F11:F38)</f>
        <v>-12236510446</v>
      </c>
    </row>
    <row r="47" spans="1:6" s="67" customFormat="1" ht="18" customHeight="1">
      <c r="A47" s="334" t="s">
        <v>170</v>
      </c>
      <c r="B47" s="335" t="s">
        <v>78</v>
      </c>
      <c r="C47" s="327"/>
      <c r="D47" s="327"/>
      <c r="E47" s="338"/>
      <c r="F47" s="338"/>
    </row>
    <row r="48" spans="1:6" ht="18" customHeight="1" collapsed="1">
      <c r="A48" s="327">
        <v>1</v>
      </c>
      <c r="B48" s="328" t="s">
        <v>158</v>
      </c>
      <c r="C48" s="327">
        <v>21</v>
      </c>
      <c r="D48" s="327"/>
      <c r="E48" s="338"/>
      <c r="F48" s="338"/>
    </row>
    <row r="49" spans="1:6" s="68" customFormat="1" ht="18" customHeight="1" outlineLevel="1">
      <c r="A49" s="330"/>
      <c r="B49" s="331" t="s">
        <v>79</v>
      </c>
      <c r="C49" s="330" t="s">
        <v>80</v>
      </c>
      <c r="D49" s="330"/>
      <c r="E49" s="339">
        <v>-57666000</v>
      </c>
      <c r="F49" s="339">
        <v>-120917727</v>
      </c>
    </row>
    <row r="50" spans="1:6" s="68" customFormat="1" ht="18" customHeight="1" outlineLevel="1">
      <c r="A50" s="330"/>
      <c r="B50" s="331" t="s">
        <v>81</v>
      </c>
      <c r="C50" s="330" t="s">
        <v>82</v>
      </c>
      <c r="D50" s="330"/>
      <c r="E50" s="333"/>
      <c r="F50" s="333"/>
    </row>
    <row r="51" spans="1:6" s="68" customFormat="1" ht="18" customHeight="1" outlineLevel="1">
      <c r="A51" s="330"/>
      <c r="B51" s="331" t="s">
        <v>83</v>
      </c>
      <c r="C51" s="330" t="s">
        <v>84</v>
      </c>
      <c r="D51" s="330"/>
      <c r="E51" s="333"/>
      <c r="F51" s="333"/>
    </row>
    <row r="52" spans="1:6" s="68" customFormat="1" ht="18" customHeight="1" outlineLevel="1">
      <c r="A52" s="330"/>
      <c r="B52" s="331" t="s">
        <v>85</v>
      </c>
      <c r="C52" s="330" t="s">
        <v>86</v>
      </c>
      <c r="D52" s="330"/>
      <c r="E52" s="333"/>
      <c r="F52" s="333"/>
    </row>
    <row r="53" spans="1:6" ht="18" customHeight="1" outlineLevel="1">
      <c r="A53" s="327">
        <v>2</v>
      </c>
      <c r="B53" s="328" t="s">
        <v>87</v>
      </c>
      <c r="C53" s="327">
        <v>22</v>
      </c>
      <c r="D53" s="327"/>
      <c r="E53" s="338"/>
      <c r="F53" s="338"/>
    </row>
    <row r="54" spans="1:6" s="68" customFormat="1" ht="18" customHeight="1" outlineLevel="1">
      <c r="A54" s="330"/>
      <c r="B54" s="331" t="s">
        <v>88</v>
      </c>
      <c r="C54" s="330" t="s">
        <v>89</v>
      </c>
      <c r="D54" s="330"/>
      <c r="E54" s="333"/>
      <c r="F54" s="333"/>
    </row>
    <row r="55" spans="1:6" s="68" customFormat="1" ht="18" customHeight="1" outlineLevel="1">
      <c r="A55" s="330"/>
      <c r="B55" s="331" t="s">
        <v>90</v>
      </c>
      <c r="C55" s="330" t="s">
        <v>91</v>
      </c>
      <c r="D55" s="330"/>
      <c r="E55" s="333"/>
      <c r="F55" s="333"/>
    </row>
    <row r="56" spans="1:6" ht="18" customHeight="1" outlineLevel="1">
      <c r="A56" s="327">
        <v>3</v>
      </c>
      <c r="B56" s="328" t="s">
        <v>92</v>
      </c>
      <c r="C56" s="327">
        <v>23</v>
      </c>
      <c r="D56" s="327"/>
      <c r="E56" s="338"/>
      <c r="F56" s="338"/>
    </row>
    <row r="57" spans="1:6" s="68" customFormat="1" ht="18" customHeight="1" outlineLevel="1">
      <c r="A57" s="330"/>
      <c r="B57" s="331" t="s">
        <v>93</v>
      </c>
      <c r="C57" s="330" t="s">
        <v>94</v>
      </c>
      <c r="D57" s="330"/>
      <c r="E57" s="333"/>
      <c r="F57" s="333"/>
    </row>
    <row r="58" spans="1:6" s="68" customFormat="1" ht="18" customHeight="1" outlineLevel="1">
      <c r="A58" s="330"/>
      <c r="B58" s="331" t="s">
        <v>95</v>
      </c>
      <c r="C58" s="330" t="s">
        <v>96</v>
      </c>
      <c r="D58" s="330"/>
      <c r="E58" s="333"/>
      <c r="F58" s="333"/>
    </row>
    <row r="59" spans="1:6" s="68" customFormat="1" ht="18" customHeight="1" outlineLevel="1">
      <c r="A59" s="330"/>
      <c r="B59" s="331" t="s">
        <v>97</v>
      </c>
      <c r="C59" s="330" t="s">
        <v>98</v>
      </c>
      <c r="D59" s="330"/>
      <c r="E59" s="333"/>
      <c r="F59" s="333"/>
    </row>
    <row r="60" spans="1:6" ht="18" customHeight="1" outlineLevel="1">
      <c r="A60" s="327">
        <v>4</v>
      </c>
      <c r="B60" s="328" t="s">
        <v>99</v>
      </c>
      <c r="C60" s="327">
        <v>24</v>
      </c>
      <c r="D60" s="327"/>
      <c r="E60" s="338"/>
      <c r="F60" s="338"/>
    </row>
    <row r="61" spans="1:6" ht="18" customHeight="1" outlineLevel="1">
      <c r="A61" s="327">
        <v>5</v>
      </c>
      <c r="B61" s="328" t="s">
        <v>100</v>
      </c>
      <c r="C61" s="327">
        <v>25</v>
      </c>
      <c r="D61" s="327"/>
      <c r="E61" s="339"/>
      <c r="F61" s="339"/>
    </row>
    <row r="62" spans="1:6" s="68" customFormat="1" ht="18" customHeight="1" outlineLevel="1">
      <c r="A62" s="330"/>
      <c r="B62" s="331" t="s">
        <v>101</v>
      </c>
      <c r="C62" s="330" t="s">
        <v>102</v>
      </c>
      <c r="D62" s="330"/>
      <c r="E62" s="333"/>
      <c r="F62" s="333"/>
    </row>
    <row r="63" spans="1:6" s="68" customFormat="1" ht="18" customHeight="1" outlineLevel="1">
      <c r="A63" s="330"/>
      <c r="B63" s="331" t="s">
        <v>103</v>
      </c>
      <c r="C63" s="330" t="s">
        <v>104</v>
      </c>
      <c r="D63" s="330"/>
      <c r="E63" s="339">
        <v>-3063300000</v>
      </c>
      <c r="F63" s="339">
        <v>-8663900000</v>
      </c>
    </row>
    <row r="64" spans="1:6" ht="18" customHeight="1" outlineLevel="1">
      <c r="A64" s="327">
        <v>6</v>
      </c>
      <c r="B64" s="328" t="s">
        <v>105</v>
      </c>
      <c r="C64" s="327">
        <v>26</v>
      </c>
      <c r="D64" s="327"/>
      <c r="E64" s="338">
        <v>0</v>
      </c>
      <c r="F64" s="338"/>
    </row>
    <row r="65" spans="1:6" ht="18" customHeight="1">
      <c r="A65" s="327"/>
      <c r="B65" s="328" t="s">
        <v>106</v>
      </c>
      <c r="C65" s="327">
        <v>27</v>
      </c>
      <c r="D65" s="327"/>
      <c r="E65" s="338"/>
      <c r="F65" s="338"/>
    </row>
    <row r="66" spans="1:6" s="68" customFormat="1" ht="18" customHeight="1" hidden="1" outlineLevel="1">
      <c r="A66" s="330"/>
      <c r="B66" s="331" t="s">
        <v>107</v>
      </c>
      <c r="C66" s="330" t="s">
        <v>108</v>
      </c>
      <c r="D66" s="330"/>
      <c r="E66" s="333"/>
      <c r="F66" s="333"/>
    </row>
    <row r="67" spans="1:6" s="68" customFormat="1" ht="18" customHeight="1" hidden="1" outlineLevel="1">
      <c r="A67" s="330"/>
      <c r="B67" s="331" t="s">
        <v>109</v>
      </c>
      <c r="C67" s="330" t="s">
        <v>110</v>
      </c>
      <c r="D67" s="330"/>
      <c r="E67" s="333"/>
      <c r="F67" s="333"/>
    </row>
    <row r="68" spans="1:6" s="68" customFormat="1" ht="18" customHeight="1" hidden="1" outlineLevel="1">
      <c r="A68" s="330"/>
      <c r="B68" s="331" t="s">
        <v>111</v>
      </c>
      <c r="C68" s="330" t="s">
        <v>112</v>
      </c>
      <c r="D68" s="330"/>
      <c r="E68" s="333"/>
      <c r="F68" s="333"/>
    </row>
    <row r="69" spans="1:6" s="68" customFormat="1" ht="18" customHeight="1" hidden="1" outlineLevel="1">
      <c r="A69" s="330"/>
      <c r="B69" s="331" t="s">
        <v>113</v>
      </c>
      <c r="C69" s="330" t="s">
        <v>114</v>
      </c>
      <c r="D69" s="330"/>
      <c r="E69" s="333"/>
      <c r="F69" s="333"/>
    </row>
    <row r="70" spans="1:6" s="68" customFormat="1" ht="18" customHeight="1" hidden="1" outlineLevel="1">
      <c r="A70" s="330"/>
      <c r="B70" s="331" t="s">
        <v>115</v>
      </c>
      <c r="C70" s="330" t="s">
        <v>116</v>
      </c>
      <c r="D70" s="330"/>
      <c r="E70" s="333"/>
      <c r="F70" s="333"/>
    </row>
    <row r="71" spans="1:6" s="67" customFormat="1" ht="18" customHeight="1" collapsed="1">
      <c r="A71" s="334"/>
      <c r="B71" s="335" t="s">
        <v>117</v>
      </c>
      <c r="C71" s="327">
        <v>30</v>
      </c>
      <c r="D71" s="334"/>
      <c r="E71" s="336">
        <f>SUM(E47:E65)</f>
        <v>-3120966000</v>
      </c>
      <c r="F71" s="336">
        <f>F49+F63</f>
        <v>-8784817727</v>
      </c>
    </row>
    <row r="72" spans="1:6" s="67" customFormat="1" ht="15.75">
      <c r="A72" s="334" t="s">
        <v>171</v>
      </c>
      <c r="B72" s="335" t="s">
        <v>118</v>
      </c>
      <c r="C72" s="327"/>
      <c r="D72" s="327"/>
      <c r="E72" s="338"/>
      <c r="F72" s="338"/>
    </row>
    <row r="73" spans="1:6" ht="18" customHeight="1" hidden="1" outlineLevel="1">
      <c r="A73" s="327">
        <v>1</v>
      </c>
      <c r="B73" s="328" t="s">
        <v>119</v>
      </c>
      <c r="C73" s="327">
        <v>31</v>
      </c>
      <c r="D73" s="327"/>
      <c r="E73" s="338"/>
      <c r="F73" s="338"/>
    </row>
    <row r="74" spans="1:6" ht="18" customHeight="1" hidden="1" outlineLevel="1">
      <c r="A74" s="327">
        <v>2</v>
      </c>
      <c r="B74" s="328" t="s">
        <v>120</v>
      </c>
      <c r="C74" s="327">
        <v>32</v>
      </c>
      <c r="D74" s="327"/>
      <c r="E74" s="338"/>
      <c r="F74" s="338"/>
    </row>
    <row r="75" spans="1:6" ht="18" customHeight="1" hidden="1" outlineLevel="1">
      <c r="A75" s="327">
        <v>3</v>
      </c>
      <c r="B75" s="328" t="s">
        <v>121</v>
      </c>
      <c r="C75" s="327">
        <v>33</v>
      </c>
      <c r="D75" s="327"/>
      <c r="E75" s="338"/>
      <c r="F75" s="338"/>
    </row>
    <row r="76" spans="1:6" s="68" customFormat="1" ht="18" customHeight="1" hidden="1" outlineLevel="1">
      <c r="A76" s="330"/>
      <c r="B76" s="331" t="s">
        <v>122</v>
      </c>
      <c r="C76" s="330" t="s">
        <v>123</v>
      </c>
      <c r="D76" s="330"/>
      <c r="E76" s="333"/>
      <c r="F76" s="333"/>
    </row>
    <row r="77" spans="1:6" s="68" customFormat="1" ht="18" customHeight="1" hidden="1" outlineLevel="1">
      <c r="A77" s="330"/>
      <c r="B77" s="331" t="s">
        <v>124</v>
      </c>
      <c r="C77" s="330" t="s">
        <v>125</v>
      </c>
      <c r="D77" s="330"/>
      <c r="E77" s="333"/>
      <c r="F77" s="333"/>
    </row>
    <row r="78" spans="1:6" s="68" customFormat="1" ht="18" customHeight="1" hidden="1" outlineLevel="1">
      <c r="A78" s="330"/>
      <c r="B78" s="331" t="s">
        <v>126</v>
      </c>
      <c r="C78" s="330" t="s">
        <v>127</v>
      </c>
      <c r="D78" s="330"/>
      <c r="E78" s="333"/>
      <c r="F78" s="333"/>
    </row>
    <row r="79" spans="1:6" ht="18" customHeight="1" hidden="1" outlineLevel="1">
      <c r="A79" s="327">
        <v>4</v>
      </c>
      <c r="B79" s="328" t="s">
        <v>128</v>
      </c>
      <c r="C79" s="327">
        <v>34</v>
      </c>
      <c r="D79" s="327"/>
      <c r="E79" s="338"/>
      <c r="F79" s="338"/>
    </row>
    <row r="80" spans="1:6" s="68" customFormat="1" ht="18" customHeight="1" hidden="1" outlineLevel="1">
      <c r="A80" s="330"/>
      <c r="B80" s="331" t="s">
        <v>129</v>
      </c>
      <c r="C80" s="330" t="s">
        <v>130</v>
      </c>
      <c r="D80" s="330"/>
      <c r="E80" s="333"/>
      <c r="F80" s="333"/>
    </row>
    <row r="81" spans="1:6" s="68" customFormat="1" ht="18" customHeight="1" hidden="1" outlineLevel="1">
      <c r="A81" s="330"/>
      <c r="B81" s="331" t="s">
        <v>131</v>
      </c>
      <c r="C81" s="330" t="s">
        <v>132</v>
      </c>
      <c r="D81" s="330"/>
      <c r="E81" s="333"/>
      <c r="F81" s="333"/>
    </row>
    <row r="82" spans="1:6" ht="18" customHeight="1" hidden="1" outlineLevel="1">
      <c r="A82" s="327">
        <v>5</v>
      </c>
      <c r="B82" s="328" t="s">
        <v>133</v>
      </c>
      <c r="C82" s="327">
        <v>35</v>
      </c>
      <c r="D82" s="327"/>
      <c r="E82" s="338"/>
      <c r="F82" s="338"/>
    </row>
    <row r="83" spans="1:6" ht="15.75" outlineLevel="1">
      <c r="A83" s="327">
        <v>1</v>
      </c>
      <c r="B83" s="328" t="s">
        <v>664</v>
      </c>
      <c r="C83" s="327">
        <v>36</v>
      </c>
      <c r="D83" s="327"/>
      <c r="E83" s="338">
        <v>151164090381</v>
      </c>
      <c r="F83" s="338"/>
    </row>
    <row r="84" spans="1:6" s="67" customFormat="1" ht="18" customHeight="1">
      <c r="A84" s="327">
        <v>2</v>
      </c>
      <c r="B84" s="328" t="s">
        <v>666</v>
      </c>
      <c r="C84" s="327"/>
      <c r="D84" s="327"/>
      <c r="E84" s="338"/>
      <c r="F84" s="338"/>
    </row>
    <row r="85" spans="1:6" s="67" customFormat="1" ht="18" customHeight="1">
      <c r="A85" s="327">
        <v>3</v>
      </c>
      <c r="B85" s="328" t="s">
        <v>667</v>
      </c>
      <c r="C85" s="327"/>
      <c r="D85" s="327"/>
      <c r="E85" s="338">
        <v>653515710</v>
      </c>
      <c r="F85" s="338"/>
    </row>
    <row r="86" spans="1:6" s="67" customFormat="1" ht="18" customHeight="1">
      <c r="A86" s="327">
        <v>4</v>
      </c>
      <c r="B86" s="328" t="s">
        <v>668</v>
      </c>
      <c r="C86" s="327"/>
      <c r="D86" s="327"/>
      <c r="E86" s="339">
        <v>-13574681868</v>
      </c>
      <c r="F86" s="339"/>
    </row>
    <row r="87" spans="1:6" s="67" customFormat="1" ht="18" customHeight="1">
      <c r="A87" s="327">
        <v>5</v>
      </c>
      <c r="B87" s="328" t="s">
        <v>669</v>
      </c>
      <c r="C87" s="327"/>
      <c r="D87" s="327"/>
      <c r="E87" s="338"/>
      <c r="F87" s="338"/>
    </row>
    <row r="88" spans="1:6" s="67" customFormat="1" ht="18" customHeight="1">
      <c r="A88" s="327">
        <v>6</v>
      </c>
      <c r="B88" s="328" t="s">
        <v>670</v>
      </c>
      <c r="C88" s="327"/>
      <c r="D88" s="327"/>
      <c r="E88" s="338"/>
      <c r="F88" s="338"/>
    </row>
    <row r="89" spans="1:6" s="67" customFormat="1" ht="18" customHeight="1" collapsed="1">
      <c r="A89" s="327"/>
      <c r="B89" s="335" t="s">
        <v>134</v>
      </c>
      <c r="C89" s="327">
        <v>40</v>
      </c>
      <c r="D89" s="327"/>
      <c r="E89" s="358">
        <f>SUM(E83:E88)</f>
        <v>138242924223</v>
      </c>
      <c r="F89" s="340"/>
    </row>
    <row r="90" spans="1:6" ht="18" customHeight="1" hidden="1" outlineLevel="1">
      <c r="A90" s="334" t="s">
        <v>194</v>
      </c>
      <c r="B90" s="335" t="s">
        <v>135</v>
      </c>
      <c r="C90" s="327"/>
      <c r="D90" s="327"/>
      <c r="E90" s="338"/>
      <c r="F90" s="338"/>
    </row>
    <row r="91" spans="1:6" s="68" customFormat="1" ht="18" customHeight="1" hidden="1" outlineLevel="1">
      <c r="A91" s="327"/>
      <c r="B91" s="328" t="s">
        <v>136</v>
      </c>
      <c r="C91" s="327" t="s">
        <v>137</v>
      </c>
      <c r="D91" s="327"/>
      <c r="E91" s="338"/>
      <c r="F91" s="338"/>
    </row>
    <row r="92" spans="1:6" s="68" customFormat="1" ht="18" customHeight="1" hidden="1" outlineLevel="1">
      <c r="A92" s="330"/>
      <c r="B92" s="331" t="s">
        <v>138</v>
      </c>
      <c r="C92" s="330" t="s">
        <v>139</v>
      </c>
      <c r="D92" s="330"/>
      <c r="E92" s="333"/>
      <c r="F92" s="333"/>
    </row>
    <row r="93" spans="1:6" s="68" customFormat="1" ht="18" customHeight="1" hidden="1" outlineLevel="1">
      <c r="A93" s="330"/>
      <c r="B93" s="331" t="s">
        <v>140</v>
      </c>
      <c r="C93" s="330" t="s">
        <v>141</v>
      </c>
      <c r="D93" s="330"/>
      <c r="E93" s="333"/>
      <c r="F93" s="333"/>
    </row>
    <row r="94" spans="1:6" s="68" customFormat="1" ht="18" customHeight="1" hidden="1" outlineLevel="1">
      <c r="A94" s="330"/>
      <c r="B94" s="331" t="s">
        <v>142</v>
      </c>
      <c r="C94" s="330" t="s">
        <v>143</v>
      </c>
      <c r="D94" s="330"/>
      <c r="E94" s="333"/>
      <c r="F94" s="333"/>
    </row>
    <row r="95" spans="1:6" ht="18" customHeight="1" hidden="1" outlineLevel="1">
      <c r="A95" s="330"/>
      <c r="B95" s="331" t="s">
        <v>144</v>
      </c>
      <c r="C95" s="330" t="s">
        <v>145</v>
      </c>
      <c r="D95" s="330"/>
      <c r="E95" s="333"/>
      <c r="F95" s="333"/>
    </row>
    <row r="96" spans="1:6" s="68" customFormat="1" ht="18" customHeight="1" hidden="1" outlineLevel="1">
      <c r="A96" s="327"/>
      <c r="B96" s="328" t="s">
        <v>146</v>
      </c>
      <c r="C96" s="327" t="s">
        <v>147</v>
      </c>
      <c r="D96" s="327"/>
      <c r="E96" s="338"/>
      <c r="F96" s="338"/>
    </row>
    <row r="97" spans="1:6" s="68" customFormat="1" ht="18" customHeight="1" hidden="1" outlineLevel="1">
      <c r="A97" s="330"/>
      <c r="B97" s="331" t="s">
        <v>148</v>
      </c>
      <c r="C97" s="330" t="s">
        <v>149</v>
      </c>
      <c r="D97" s="330"/>
      <c r="E97" s="333"/>
      <c r="F97" s="333"/>
    </row>
    <row r="98" spans="1:6" s="67" customFormat="1" ht="18" customHeight="1" collapsed="1">
      <c r="A98" s="330"/>
      <c r="B98" s="331" t="s">
        <v>150</v>
      </c>
      <c r="C98" s="330" t="s">
        <v>151</v>
      </c>
      <c r="D98" s="330"/>
      <c r="E98" s="333"/>
      <c r="F98" s="333"/>
    </row>
    <row r="99" spans="1:6" s="67" customFormat="1" ht="18" customHeight="1">
      <c r="A99" s="327"/>
      <c r="B99" s="335" t="s">
        <v>135</v>
      </c>
      <c r="C99" s="327" t="s">
        <v>152</v>
      </c>
      <c r="D99" s="334"/>
      <c r="E99" s="341"/>
      <c r="F99" s="341"/>
    </row>
    <row r="100" spans="1:6" s="67" customFormat="1" ht="18" customHeight="1" collapsed="1">
      <c r="A100" s="334"/>
      <c r="B100" s="335" t="s">
        <v>679</v>
      </c>
      <c r="C100" s="327" t="s">
        <v>152</v>
      </c>
      <c r="D100" s="334"/>
      <c r="E100" s="342">
        <f>E46+E71+E72+E89+E99</f>
        <v>35030293288</v>
      </c>
      <c r="F100" s="343">
        <v>-21021328173</v>
      </c>
    </row>
    <row r="101" spans="1:6" ht="18" customHeight="1">
      <c r="A101" s="334"/>
      <c r="B101" s="335" t="s">
        <v>153</v>
      </c>
      <c r="C101" s="327" t="s">
        <v>154</v>
      </c>
      <c r="D101" s="334"/>
      <c r="E101" s="341">
        <v>50161196001</v>
      </c>
      <c r="F101" s="341">
        <v>75824327214</v>
      </c>
    </row>
    <row r="102" spans="1:6" s="67" customFormat="1" ht="18" customHeight="1">
      <c r="A102" s="327"/>
      <c r="B102" s="328" t="s">
        <v>155</v>
      </c>
      <c r="C102" s="327" t="s">
        <v>156</v>
      </c>
      <c r="D102" s="327"/>
      <c r="E102" s="339"/>
      <c r="F102" s="339"/>
    </row>
    <row r="103" spans="1:6" s="67" customFormat="1" ht="18" customHeight="1">
      <c r="A103" s="344"/>
      <c r="B103" s="345" t="s">
        <v>680</v>
      </c>
      <c r="C103" s="346" t="s">
        <v>157</v>
      </c>
      <c r="D103" s="344"/>
      <c r="E103" s="347">
        <f>E101+E100+E102</f>
        <v>85191489289</v>
      </c>
      <c r="F103" s="347">
        <f>F100+F101+F102</f>
        <v>54802999041</v>
      </c>
    </row>
    <row r="104" spans="1:6" s="67" customFormat="1" ht="15.75">
      <c r="A104" s="348"/>
      <c r="B104" s="349"/>
      <c r="C104" s="350"/>
      <c r="D104" s="348"/>
      <c r="E104" s="348"/>
      <c r="F104" s="348"/>
    </row>
    <row r="105" spans="1:6" ht="15.75">
      <c r="A105" s="351"/>
      <c r="B105" s="352"/>
      <c r="C105" s="398" t="s">
        <v>708</v>
      </c>
      <c r="D105" s="398"/>
      <c r="E105" s="398"/>
      <c r="F105" s="398"/>
    </row>
    <row r="106" spans="1:6" ht="15.75">
      <c r="A106" s="353" t="s">
        <v>701</v>
      </c>
      <c r="B106" s="353"/>
      <c r="C106" s="357" t="s">
        <v>633</v>
      </c>
      <c r="D106" s="357"/>
      <c r="E106" s="357"/>
      <c r="F106" s="357"/>
    </row>
    <row r="107" spans="1:6" ht="15.75">
      <c r="A107" s="354"/>
      <c r="B107" s="354"/>
      <c r="C107" s="354"/>
      <c r="D107" s="354"/>
      <c r="E107" s="355"/>
      <c r="F107" s="355"/>
    </row>
    <row r="108" spans="1:6" ht="15.75">
      <c r="A108" s="354"/>
      <c r="B108" s="354"/>
      <c r="C108" s="354"/>
      <c r="D108" s="354"/>
      <c r="E108" s="355"/>
      <c r="F108" s="355"/>
    </row>
    <row r="109" spans="1:6" ht="15.75">
      <c r="A109" s="399" t="s">
        <v>709</v>
      </c>
      <c r="B109" s="399"/>
      <c r="C109" s="354"/>
      <c r="D109" s="354"/>
      <c r="E109" s="360" t="s">
        <v>704</v>
      </c>
      <c r="F109" s="355"/>
    </row>
    <row r="110" spans="1:6" ht="15.75">
      <c r="A110" s="354"/>
      <c r="B110" s="354"/>
      <c r="C110" s="354"/>
      <c r="D110" s="354"/>
      <c r="E110" s="355"/>
      <c r="F110" s="355"/>
    </row>
    <row r="111" spans="1:6" ht="15.75">
      <c r="A111" s="354"/>
      <c r="B111" s="354"/>
      <c r="C111" s="354"/>
      <c r="D111" s="354"/>
      <c r="E111" s="355"/>
      <c r="F111" s="355"/>
    </row>
    <row r="112" spans="1:6" ht="15.75">
      <c r="A112" s="396" t="s">
        <v>407</v>
      </c>
      <c r="B112" s="396"/>
      <c r="C112" s="356" t="s">
        <v>634</v>
      </c>
      <c r="D112" s="356"/>
      <c r="E112" s="356"/>
      <c r="F112" s="356"/>
    </row>
    <row r="113" spans="1:6" ht="15.75">
      <c r="A113" s="71"/>
      <c r="B113" s="71"/>
      <c r="C113" s="71"/>
      <c r="D113" s="71"/>
      <c r="E113" s="71"/>
      <c r="F113" s="71"/>
    </row>
    <row r="114" spans="1:6" ht="15.75">
      <c r="A114" s="71"/>
      <c r="B114" s="71"/>
      <c r="C114" s="71"/>
      <c r="D114" s="71"/>
      <c r="E114" s="71"/>
      <c r="F114" s="71"/>
    </row>
  </sheetData>
  <sheetProtection password="DAF5" sheet="1" objects="1" scenarios="1"/>
  <mergeCells count="10">
    <mergeCell ref="A112:B112"/>
    <mergeCell ref="A6:E6"/>
    <mergeCell ref="C105:F105"/>
    <mergeCell ref="A109:B109"/>
    <mergeCell ref="A1:B1"/>
    <mergeCell ref="A2:B2"/>
    <mergeCell ref="A3:B3"/>
    <mergeCell ref="D1:F1"/>
    <mergeCell ref="D2:F2"/>
    <mergeCell ref="D3:F3"/>
  </mergeCells>
  <printOptions horizontalCentered="1"/>
  <pageMargins left="0.5" right="0" top="0.5" bottom="0.75" header="0.5" footer="0.5"/>
  <pageSetup firstPageNumber="5" useFirstPageNumber="1" horizontalDpi="600" verticalDpi="600" orientation="portrait" r:id="rId1"/>
  <headerFooter alignWithMargins="0">
    <oddFooter>&amp;R&amp;P</oddFooter>
  </headerFooter>
  <rowBreaks count="1" manualBreakCount="1">
    <brk id="113" max="255" man="1"/>
  </rowBreaks>
</worksheet>
</file>

<file path=xl/worksheets/sheet4.xml><?xml version="1.0" encoding="utf-8"?>
<worksheet xmlns="http://schemas.openxmlformats.org/spreadsheetml/2006/main" xmlns:r="http://schemas.openxmlformats.org/officeDocument/2006/relationships">
  <dimension ref="A1:J261"/>
  <sheetViews>
    <sheetView zoomScalePageLayoutView="0" workbookViewId="0" topLeftCell="A1">
      <selection activeCell="G18" sqref="G18"/>
    </sheetView>
  </sheetViews>
  <sheetFormatPr defaultColWidth="8.796875" defaultRowHeight="15"/>
  <cols>
    <col min="1" max="1" width="9.3984375" style="10" customWidth="1"/>
    <col min="2" max="3" width="9" style="10" customWidth="1"/>
    <col min="4" max="4" width="9.8984375" style="10" customWidth="1"/>
    <col min="5" max="5" width="10.3984375" style="10" customWidth="1"/>
    <col min="6" max="6" width="10.59765625" style="10" customWidth="1"/>
    <col min="7" max="7" width="11.8984375" style="10" bestFit="1" customWidth="1"/>
    <col min="8" max="8" width="9.19921875" style="10" customWidth="1"/>
    <col min="9" max="9" width="11.5" style="10" customWidth="1"/>
    <col min="10" max="10" width="16.09765625" style="10" customWidth="1"/>
    <col min="11" max="16384" width="9" style="10" customWidth="1"/>
  </cols>
  <sheetData>
    <row r="1" spans="1:9" ht="15.75">
      <c r="A1" s="440" t="s">
        <v>375</v>
      </c>
      <c r="B1" s="440"/>
      <c r="C1" s="440"/>
      <c r="D1" s="440"/>
      <c r="E1" s="440"/>
      <c r="F1" s="314"/>
      <c r="G1" s="314" t="s">
        <v>654</v>
      </c>
      <c r="H1" s="314"/>
      <c r="I1" s="314"/>
    </row>
    <row r="2" spans="1:9" ht="15.75">
      <c r="A2" s="148" t="s">
        <v>658</v>
      </c>
      <c r="B2" s="146"/>
      <c r="C2" s="146"/>
      <c r="D2" s="146"/>
      <c r="E2" s="146"/>
      <c r="F2" s="315"/>
      <c r="G2" s="314" t="s">
        <v>690</v>
      </c>
      <c r="H2" s="314"/>
      <c r="I2" s="315"/>
    </row>
    <row r="3" spans="1:10" ht="15.75">
      <c r="A3" s="148" t="s">
        <v>659</v>
      </c>
      <c r="B3" s="146"/>
      <c r="C3" s="146"/>
      <c r="D3" s="146"/>
      <c r="E3" s="146"/>
      <c r="F3" s="146"/>
      <c r="G3" s="442" t="s">
        <v>638</v>
      </c>
      <c r="H3" s="442"/>
      <c r="I3" s="442"/>
      <c r="J3" s="442"/>
    </row>
    <row r="4" spans="1:9" ht="15.75">
      <c r="A4" s="148"/>
      <c r="B4" s="146"/>
      <c r="C4" s="146"/>
      <c r="D4" s="146"/>
      <c r="E4" s="146"/>
      <c r="F4" s="146"/>
      <c r="G4" s="146"/>
      <c r="H4" s="146"/>
      <c r="I4" s="146"/>
    </row>
    <row r="5" spans="1:9" ht="18.75">
      <c r="A5" s="441" t="s">
        <v>692</v>
      </c>
      <c r="B5" s="441"/>
      <c r="C5" s="441"/>
      <c r="D5" s="441"/>
      <c r="E5" s="441"/>
      <c r="F5" s="441"/>
      <c r="G5" s="441"/>
      <c r="H5" s="441"/>
      <c r="I5" s="441"/>
    </row>
    <row r="6" spans="1:9" ht="18.75">
      <c r="A6" s="441"/>
      <c r="B6" s="441"/>
      <c r="C6" s="441"/>
      <c r="D6" s="441"/>
      <c r="E6" s="441"/>
      <c r="F6" s="441"/>
      <c r="G6" s="441"/>
      <c r="H6" s="441"/>
      <c r="I6" s="441"/>
    </row>
    <row r="7" spans="1:9" ht="15.75">
      <c r="A7" s="146"/>
      <c r="B7" s="146"/>
      <c r="C7" s="146"/>
      <c r="D7" s="146"/>
      <c r="E7" s="146"/>
      <c r="F7" s="146"/>
      <c r="G7" s="146"/>
      <c r="H7" s="146"/>
      <c r="I7" s="146"/>
    </row>
    <row r="8" spans="1:9" s="12" customFormat="1" ht="16.5">
      <c r="A8" s="147" t="s">
        <v>376</v>
      </c>
      <c r="B8" s="148"/>
      <c r="C8" s="148"/>
      <c r="D8" s="148"/>
      <c r="E8" s="148"/>
      <c r="F8" s="148"/>
      <c r="G8" s="148"/>
      <c r="H8" s="148"/>
      <c r="I8" s="148"/>
    </row>
    <row r="9" spans="1:9" ht="16.5">
      <c r="A9" s="149" t="s">
        <v>377</v>
      </c>
      <c r="B9" s="149"/>
      <c r="C9" s="149"/>
      <c r="D9" s="149"/>
      <c r="E9" s="149"/>
      <c r="F9" s="149"/>
      <c r="G9" s="149"/>
      <c r="H9" s="149"/>
      <c r="I9" s="149"/>
    </row>
    <row r="10" spans="1:9" ht="16.5">
      <c r="A10" s="400" t="s">
        <v>378</v>
      </c>
      <c r="B10" s="400"/>
      <c r="C10" s="400"/>
      <c r="D10" s="400"/>
      <c r="E10" s="400"/>
      <c r="F10" s="400"/>
      <c r="G10" s="400"/>
      <c r="H10" s="400"/>
      <c r="I10" s="400"/>
    </row>
    <row r="11" spans="1:9" ht="16.5">
      <c r="A11" s="149" t="s">
        <v>379</v>
      </c>
      <c r="B11" s="149"/>
      <c r="C11" s="149"/>
      <c r="D11" s="149"/>
      <c r="E11" s="149"/>
      <c r="F11" s="149"/>
      <c r="G11" s="149"/>
      <c r="H11" s="149"/>
      <c r="I11" s="149"/>
    </row>
    <row r="12" spans="1:9" s="253" customFormat="1" ht="16.5">
      <c r="A12" s="400" t="s">
        <v>380</v>
      </c>
      <c r="B12" s="400"/>
      <c r="C12" s="400"/>
      <c r="D12" s="400"/>
      <c r="E12" s="400"/>
      <c r="F12" s="400"/>
      <c r="G12" s="400"/>
      <c r="H12" s="400"/>
      <c r="I12" s="400"/>
    </row>
    <row r="13" spans="1:9" ht="16.5">
      <c r="A13" s="149" t="s">
        <v>381</v>
      </c>
      <c r="B13" s="149"/>
      <c r="C13" s="149"/>
      <c r="D13" s="149"/>
      <c r="E13" s="149"/>
      <c r="F13" s="149"/>
      <c r="G13" s="149"/>
      <c r="H13" s="149"/>
      <c r="I13" s="149"/>
    </row>
    <row r="14" spans="1:9" s="12" customFormat="1" ht="16.5">
      <c r="A14" s="401" t="s">
        <v>382</v>
      </c>
      <c r="B14" s="401"/>
      <c r="C14" s="401"/>
      <c r="D14" s="401"/>
      <c r="E14" s="401"/>
      <c r="F14" s="401"/>
      <c r="G14" s="148"/>
      <c r="H14" s="148"/>
      <c r="I14" s="148"/>
    </row>
    <row r="15" spans="1:9" ht="16.5">
      <c r="A15" s="400" t="s">
        <v>383</v>
      </c>
      <c r="B15" s="400"/>
      <c r="C15" s="400"/>
      <c r="D15" s="400"/>
      <c r="E15" s="400"/>
      <c r="F15" s="400"/>
      <c r="G15" s="400"/>
      <c r="H15" s="400"/>
      <c r="I15" s="146"/>
    </row>
    <row r="16" spans="1:9" ht="16.5">
      <c r="A16" s="400" t="s">
        <v>384</v>
      </c>
      <c r="B16" s="400"/>
      <c r="C16" s="400"/>
      <c r="D16" s="400"/>
      <c r="E16" s="400"/>
      <c r="F16" s="400"/>
      <c r="G16" s="149"/>
      <c r="H16" s="146"/>
      <c r="I16" s="146"/>
    </row>
    <row r="17" spans="1:9" s="12" customFormat="1" ht="16.5">
      <c r="A17" s="401" t="s">
        <v>385</v>
      </c>
      <c r="B17" s="401"/>
      <c r="C17" s="401"/>
      <c r="D17" s="401"/>
      <c r="E17" s="148"/>
      <c r="F17" s="148"/>
      <c r="G17" s="148"/>
      <c r="H17" s="148"/>
      <c r="I17" s="148"/>
    </row>
    <row r="18" spans="1:9" ht="16.5">
      <c r="A18" s="400" t="s">
        <v>386</v>
      </c>
      <c r="B18" s="400"/>
      <c r="C18" s="400"/>
      <c r="D18" s="400"/>
      <c r="E18" s="400"/>
      <c r="F18" s="400"/>
      <c r="G18" s="149"/>
      <c r="H18" s="149"/>
      <c r="I18" s="149"/>
    </row>
    <row r="19" spans="1:9" ht="16.5">
      <c r="A19" s="253" t="s">
        <v>387</v>
      </c>
      <c r="B19" s="253"/>
      <c r="C19" s="253"/>
      <c r="D19" s="253"/>
      <c r="E19" s="253"/>
      <c r="F19" s="149"/>
      <c r="G19" s="149"/>
      <c r="H19" s="149"/>
      <c r="I19" s="149"/>
    </row>
    <row r="20" spans="1:9" s="12" customFormat="1" ht="16.5">
      <c r="A20" s="400" t="s">
        <v>446</v>
      </c>
      <c r="B20" s="400"/>
      <c r="C20" s="400"/>
      <c r="D20" s="400"/>
      <c r="E20" s="400"/>
      <c r="F20" s="400"/>
      <c r="G20" s="400"/>
      <c r="H20" s="400"/>
      <c r="I20" s="147"/>
    </row>
    <row r="21" spans="1:9" ht="16.5">
      <c r="A21" s="149" t="s">
        <v>388</v>
      </c>
      <c r="B21" s="149"/>
      <c r="C21" s="149"/>
      <c r="D21" s="149"/>
      <c r="E21" s="149"/>
      <c r="F21" s="149"/>
      <c r="G21" s="149"/>
      <c r="H21" s="149"/>
      <c r="I21" s="149"/>
    </row>
    <row r="22" spans="1:9" s="12" customFormat="1" ht="16.5">
      <c r="A22" s="401" t="s">
        <v>447</v>
      </c>
      <c r="B22" s="401"/>
      <c r="C22" s="401"/>
      <c r="D22" s="401"/>
      <c r="E22" s="401"/>
      <c r="F22" s="401"/>
      <c r="G22" s="401"/>
      <c r="H22" s="147"/>
      <c r="I22" s="147"/>
    </row>
    <row r="23" spans="1:9" s="14" customFormat="1" ht="16.5">
      <c r="A23" s="400" t="s">
        <v>389</v>
      </c>
      <c r="B23" s="400"/>
      <c r="C23" s="400"/>
      <c r="D23" s="400"/>
      <c r="E23" s="400"/>
      <c r="F23" s="400"/>
      <c r="G23" s="400"/>
      <c r="H23" s="400"/>
      <c r="I23" s="400"/>
    </row>
    <row r="24" spans="1:9" ht="16.5">
      <c r="A24" s="400" t="s">
        <v>391</v>
      </c>
      <c r="B24" s="400"/>
      <c r="C24" s="400"/>
      <c r="D24" s="400"/>
      <c r="E24" s="400"/>
      <c r="F24" s="400"/>
      <c r="G24" s="400"/>
      <c r="H24" s="400"/>
      <c r="I24" s="400"/>
    </row>
    <row r="25" spans="1:10" ht="16.5">
      <c r="A25" s="253" t="s">
        <v>392</v>
      </c>
      <c r="B25" s="253"/>
      <c r="C25" s="253"/>
      <c r="D25" s="253"/>
      <c r="E25" s="253"/>
      <c r="F25" s="253"/>
      <c r="G25" s="253"/>
      <c r="H25" s="253"/>
      <c r="I25" s="253"/>
      <c r="J25" s="253"/>
    </row>
    <row r="26" spans="1:9" ht="16.5">
      <c r="A26" s="149" t="s">
        <v>390</v>
      </c>
      <c r="B26" s="149"/>
      <c r="C26" s="149"/>
      <c r="D26" s="149"/>
      <c r="E26" s="149"/>
      <c r="F26" s="149"/>
      <c r="G26" s="149"/>
      <c r="H26" s="149"/>
      <c r="I26" s="149"/>
    </row>
    <row r="27" spans="1:9" ht="16.5">
      <c r="A27" s="149"/>
      <c r="B27" s="149"/>
      <c r="C27" s="149"/>
      <c r="D27" s="149"/>
      <c r="E27" s="149"/>
      <c r="F27" s="149"/>
      <c r="G27" s="149"/>
      <c r="H27" s="149"/>
      <c r="I27" s="149"/>
    </row>
    <row r="28" spans="1:9" s="14" customFormat="1" ht="16.5">
      <c r="A28" s="400" t="s">
        <v>393</v>
      </c>
      <c r="B28" s="400"/>
      <c r="C28" s="400"/>
      <c r="D28" s="400"/>
      <c r="E28" s="400"/>
      <c r="F28" s="400"/>
      <c r="G28" s="400"/>
      <c r="H28" s="400"/>
      <c r="I28" s="400"/>
    </row>
    <row r="29" spans="1:9" s="14" customFormat="1" ht="16.5">
      <c r="A29" s="400" t="s">
        <v>394</v>
      </c>
      <c r="B29" s="400"/>
      <c r="C29" s="400"/>
      <c r="D29" s="400"/>
      <c r="E29" s="400"/>
      <c r="F29" s="400"/>
      <c r="G29" s="400"/>
      <c r="H29" s="400"/>
      <c r="I29" s="150"/>
    </row>
    <row r="30" spans="1:9" s="14" customFormat="1" ht="16.5">
      <c r="A30" s="400" t="s">
        <v>395</v>
      </c>
      <c r="B30" s="400"/>
      <c r="C30" s="400"/>
      <c r="D30" s="400"/>
      <c r="E30" s="400"/>
      <c r="F30" s="400"/>
      <c r="G30" s="400"/>
      <c r="H30" s="400"/>
      <c r="I30" s="400"/>
    </row>
    <row r="31" spans="1:9" s="14" customFormat="1" ht="16.5">
      <c r="A31" s="400" t="s">
        <v>396</v>
      </c>
      <c r="B31" s="400"/>
      <c r="C31" s="400"/>
      <c r="D31" s="400"/>
      <c r="E31" s="400"/>
      <c r="F31" s="400"/>
      <c r="G31" s="400"/>
      <c r="H31" s="400"/>
      <c r="I31" s="400"/>
    </row>
    <row r="32" spans="1:9" s="14" customFormat="1" ht="16.5">
      <c r="A32" s="400" t="s">
        <v>397</v>
      </c>
      <c r="B32" s="400"/>
      <c r="C32" s="400"/>
      <c r="D32" s="400"/>
      <c r="E32" s="400"/>
      <c r="F32" s="400"/>
      <c r="G32" s="400"/>
      <c r="H32" s="400"/>
      <c r="I32" s="400"/>
    </row>
    <row r="33" spans="1:9" s="14" customFormat="1" ht="16.5">
      <c r="A33" s="149"/>
      <c r="B33" s="150"/>
      <c r="C33" s="150"/>
      <c r="D33" s="150"/>
      <c r="E33" s="150"/>
      <c r="F33" s="150"/>
      <c r="G33" s="150"/>
      <c r="H33" s="150"/>
      <c r="I33" s="150"/>
    </row>
    <row r="34" spans="1:9" s="14" customFormat="1" ht="16.5">
      <c r="A34" s="400" t="s">
        <v>398</v>
      </c>
      <c r="B34" s="400"/>
      <c r="C34" s="400"/>
      <c r="D34" s="400"/>
      <c r="E34" s="400"/>
      <c r="F34" s="400"/>
      <c r="G34" s="400"/>
      <c r="H34" s="400"/>
      <c r="I34" s="400"/>
    </row>
    <row r="35" spans="1:9" ht="16.5">
      <c r="A35" s="400" t="s">
        <v>399</v>
      </c>
      <c r="B35" s="400"/>
      <c r="C35" s="400"/>
      <c r="D35" s="149"/>
      <c r="E35" s="149"/>
      <c r="F35" s="149"/>
      <c r="G35" s="149"/>
      <c r="H35" s="149"/>
      <c r="I35" s="149"/>
    </row>
    <row r="36" spans="1:9" ht="16.5">
      <c r="A36" s="400" t="s">
        <v>400</v>
      </c>
      <c r="B36" s="400"/>
      <c r="C36" s="400"/>
      <c r="D36" s="400"/>
      <c r="E36" s="149"/>
      <c r="F36" s="149"/>
      <c r="G36" s="149"/>
      <c r="H36" s="149"/>
      <c r="I36" s="149"/>
    </row>
    <row r="37" spans="1:9" ht="16.5">
      <c r="A37" s="149"/>
      <c r="B37" s="149"/>
      <c r="C37" s="149"/>
      <c r="D37" s="149"/>
      <c r="E37" s="149"/>
      <c r="F37" s="149"/>
      <c r="G37" s="149"/>
      <c r="H37" s="149"/>
      <c r="I37" s="149"/>
    </row>
    <row r="38" spans="1:9" ht="16.5">
      <c r="A38" s="149" t="s">
        <v>401</v>
      </c>
      <c r="B38" s="149"/>
      <c r="C38" s="149"/>
      <c r="D38" s="149"/>
      <c r="E38" s="149"/>
      <c r="F38" s="149"/>
      <c r="G38" s="149"/>
      <c r="H38" s="149"/>
      <c r="I38" s="149"/>
    </row>
    <row r="39" spans="1:9" ht="16.5">
      <c r="A39" s="400" t="s">
        <v>402</v>
      </c>
      <c r="B39" s="400"/>
      <c r="C39" s="400"/>
      <c r="D39" s="400"/>
      <c r="E39" s="400"/>
      <c r="F39" s="400"/>
      <c r="G39" s="400"/>
      <c r="H39" s="400"/>
      <c r="I39" s="400"/>
    </row>
    <row r="40" spans="1:9" ht="16.5">
      <c r="A40" s="400" t="s">
        <v>403</v>
      </c>
      <c r="B40" s="400"/>
      <c r="C40" s="400"/>
      <c r="D40" s="400"/>
      <c r="E40" s="400"/>
      <c r="F40" s="400"/>
      <c r="G40" s="400"/>
      <c r="H40" s="400"/>
      <c r="I40" s="149"/>
    </row>
    <row r="41" spans="1:9" ht="16.5">
      <c r="A41" s="149"/>
      <c r="B41" s="149"/>
      <c r="C41" s="149"/>
      <c r="D41" s="149"/>
      <c r="E41" s="149"/>
      <c r="F41" s="149"/>
      <c r="G41" s="149"/>
      <c r="H41" s="149"/>
      <c r="I41" s="149"/>
    </row>
    <row r="42" spans="1:9" s="14" customFormat="1" ht="16.5">
      <c r="A42" s="149" t="s">
        <v>404</v>
      </c>
      <c r="B42" s="150"/>
      <c r="C42" s="150"/>
      <c r="D42" s="150"/>
      <c r="E42" s="150"/>
      <c r="F42" s="150"/>
      <c r="G42" s="150"/>
      <c r="H42" s="150"/>
      <c r="I42" s="150"/>
    </row>
    <row r="43" spans="1:9" ht="16.5">
      <c r="A43" s="149" t="s">
        <v>405</v>
      </c>
      <c r="B43" s="149"/>
      <c r="C43" s="149"/>
      <c r="D43" s="149"/>
      <c r="E43" s="149"/>
      <c r="F43" s="149"/>
      <c r="G43" s="149"/>
      <c r="H43" s="149"/>
      <c r="I43" s="149"/>
    </row>
    <row r="44" spans="1:9" ht="16.5">
      <c r="A44" s="149" t="s">
        <v>406</v>
      </c>
      <c r="B44" s="149"/>
      <c r="C44" s="149"/>
      <c r="D44" s="149"/>
      <c r="E44" s="149"/>
      <c r="F44" s="149"/>
      <c r="G44" s="149"/>
      <c r="H44" s="149"/>
      <c r="I44" s="149"/>
    </row>
    <row r="45" spans="1:9" ht="16.5">
      <c r="A45" s="149"/>
      <c r="B45" s="149"/>
      <c r="C45" s="149"/>
      <c r="D45" s="149"/>
      <c r="E45" s="149"/>
      <c r="F45" s="149"/>
      <c r="G45" s="149"/>
      <c r="H45" s="149"/>
      <c r="I45" s="149"/>
    </row>
    <row r="46" spans="1:9" s="14" customFormat="1" ht="16.5">
      <c r="A46" s="149" t="s">
        <v>408</v>
      </c>
      <c r="B46" s="150"/>
      <c r="C46" s="150"/>
      <c r="D46" s="150"/>
      <c r="E46" s="150"/>
      <c r="F46" s="150"/>
      <c r="G46" s="149"/>
      <c r="H46" s="150"/>
      <c r="I46" s="150"/>
    </row>
    <row r="47" spans="1:9" s="14" customFormat="1" ht="16.5">
      <c r="A47" s="456" t="s">
        <v>409</v>
      </c>
      <c r="B47" s="456"/>
      <c r="C47" s="456"/>
      <c r="D47" s="456"/>
      <c r="E47" s="456"/>
      <c r="F47" s="150"/>
      <c r="G47" s="150"/>
      <c r="H47" s="150"/>
      <c r="I47" s="150"/>
    </row>
    <row r="48" spans="1:9" s="14" customFormat="1" ht="16.5">
      <c r="A48" s="149" t="s">
        <v>410</v>
      </c>
      <c r="B48" s="150"/>
      <c r="C48" s="150"/>
      <c r="D48" s="150"/>
      <c r="E48" s="150"/>
      <c r="F48" s="150"/>
      <c r="G48" s="150"/>
      <c r="H48" s="150"/>
      <c r="I48" s="150"/>
    </row>
    <row r="49" spans="1:9" s="14" customFormat="1" ht="16.5">
      <c r="A49" s="149"/>
      <c r="B49" s="150"/>
      <c r="C49" s="150"/>
      <c r="D49" s="150"/>
      <c r="E49" s="149"/>
      <c r="F49" s="150"/>
      <c r="G49" s="150"/>
      <c r="H49" s="150"/>
      <c r="I49" s="150"/>
    </row>
    <row r="50" spans="1:9" s="14" customFormat="1" ht="16.5">
      <c r="A50" s="400" t="s">
        <v>411</v>
      </c>
      <c r="B50" s="400"/>
      <c r="C50" s="400"/>
      <c r="D50" s="400"/>
      <c r="E50" s="400"/>
      <c r="F50" s="400"/>
      <c r="G50" s="150"/>
      <c r="H50" s="150"/>
      <c r="I50" s="150"/>
    </row>
    <row r="51" spans="1:9" s="13" customFormat="1" ht="16.5">
      <c r="A51" s="400" t="s">
        <v>412</v>
      </c>
      <c r="B51" s="400"/>
      <c r="C51" s="400"/>
      <c r="D51" s="400"/>
      <c r="E51" s="400"/>
      <c r="F51" s="400"/>
      <c r="G51" s="400"/>
      <c r="H51" s="149"/>
      <c r="I51" s="149"/>
    </row>
    <row r="52" spans="1:9" s="13" customFormat="1" ht="16.5">
      <c r="A52" s="400" t="s">
        <v>413</v>
      </c>
      <c r="B52" s="400"/>
      <c r="C52" s="400"/>
      <c r="D52" s="400"/>
      <c r="E52" s="400"/>
      <c r="F52" s="400"/>
      <c r="G52" s="149"/>
      <c r="H52" s="149"/>
      <c r="I52" s="149"/>
    </row>
    <row r="53" spans="1:9" s="14" customFormat="1" ht="16.5">
      <c r="A53" s="149"/>
      <c r="B53" s="150"/>
      <c r="C53" s="150"/>
      <c r="D53" s="150"/>
      <c r="E53" s="150"/>
      <c r="F53" s="150"/>
      <c r="G53" s="150"/>
      <c r="H53" s="150"/>
      <c r="I53" s="150"/>
    </row>
    <row r="54" spans="1:9" ht="16.5">
      <c r="A54" s="400" t="s">
        <v>414</v>
      </c>
      <c r="B54" s="400"/>
      <c r="C54" s="400"/>
      <c r="D54" s="400"/>
      <c r="E54" s="400"/>
      <c r="F54" s="400"/>
      <c r="G54" s="400"/>
      <c r="H54" s="149"/>
      <c r="I54" s="149"/>
    </row>
    <row r="55" spans="1:9" ht="16.5">
      <c r="A55" s="149" t="s">
        <v>415</v>
      </c>
      <c r="B55" s="149"/>
      <c r="C55" s="149"/>
      <c r="D55" s="149"/>
      <c r="E55" s="149"/>
      <c r="F55" s="149"/>
      <c r="G55" s="149"/>
      <c r="H55" s="149"/>
      <c r="I55" s="149"/>
    </row>
    <row r="56" spans="1:9" ht="16.5">
      <c r="A56" s="400" t="s">
        <v>416</v>
      </c>
      <c r="B56" s="400"/>
      <c r="C56" s="400"/>
      <c r="D56" s="400"/>
      <c r="E56" s="400"/>
      <c r="F56" s="400"/>
      <c r="G56" s="400"/>
      <c r="H56" s="400"/>
      <c r="I56" s="400"/>
    </row>
    <row r="57" spans="1:9" ht="16.5">
      <c r="A57" s="400" t="s">
        <v>417</v>
      </c>
      <c r="B57" s="400"/>
      <c r="C57" s="400"/>
      <c r="D57" s="400"/>
      <c r="E57" s="400"/>
      <c r="F57" s="149"/>
      <c r="G57" s="149"/>
      <c r="H57" s="149"/>
      <c r="I57" s="149"/>
    </row>
    <row r="58" spans="1:9" ht="16.5">
      <c r="A58" s="400" t="s">
        <v>418</v>
      </c>
      <c r="B58" s="400"/>
      <c r="C58" s="400"/>
      <c r="D58" s="149"/>
      <c r="E58" s="149"/>
      <c r="F58" s="149"/>
      <c r="G58" s="149"/>
      <c r="H58" s="149"/>
      <c r="I58" s="149"/>
    </row>
    <row r="59" spans="1:9" ht="16.5">
      <c r="A59" s="400" t="s">
        <v>419</v>
      </c>
      <c r="B59" s="400"/>
      <c r="C59" s="400"/>
      <c r="D59" s="400"/>
      <c r="E59" s="149"/>
      <c r="F59" s="150"/>
      <c r="G59" s="149"/>
      <c r="H59" s="149"/>
      <c r="I59" s="149"/>
    </row>
    <row r="60" spans="1:9" ht="16.5">
      <c r="A60" s="400" t="s">
        <v>420</v>
      </c>
      <c r="B60" s="400"/>
      <c r="C60" s="400"/>
      <c r="D60" s="400"/>
      <c r="E60" s="400"/>
      <c r="F60" s="400"/>
      <c r="G60" s="400"/>
      <c r="H60" s="400"/>
      <c r="I60" s="149"/>
    </row>
    <row r="61" spans="1:9" ht="16.5">
      <c r="A61" s="400" t="s">
        <v>421</v>
      </c>
      <c r="B61" s="400"/>
      <c r="C61" s="400"/>
      <c r="D61" s="400"/>
      <c r="E61" s="400"/>
      <c r="F61" s="400"/>
      <c r="G61" s="400"/>
      <c r="H61" s="149"/>
      <c r="I61" s="149"/>
    </row>
    <row r="62" spans="1:9" ht="16.5">
      <c r="A62" s="149"/>
      <c r="B62" s="149"/>
      <c r="C62" s="149"/>
      <c r="D62" s="149"/>
      <c r="E62" s="149"/>
      <c r="F62" s="149"/>
      <c r="G62" s="149"/>
      <c r="H62" s="149"/>
      <c r="I62" s="149"/>
    </row>
    <row r="63" spans="1:9" ht="16.5">
      <c r="A63" s="149" t="s">
        <v>422</v>
      </c>
      <c r="B63" s="149"/>
      <c r="C63" s="149"/>
      <c r="D63" s="149"/>
      <c r="E63" s="149"/>
      <c r="F63" s="149"/>
      <c r="G63" s="149"/>
      <c r="H63" s="149"/>
      <c r="I63" s="149"/>
    </row>
    <row r="64" spans="1:9" ht="16.5">
      <c r="A64" s="149"/>
      <c r="B64" s="149"/>
      <c r="C64" s="149"/>
      <c r="D64" s="149"/>
      <c r="E64" s="149"/>
      <c r="F64" s="149"/>
      <c r="G64" s="149"/>
      <c r="H64" s="149"/>
      <c r="I64" s="149"/>
    </row>
    <row r="65" spans="1:9" ht="16.5">
      <c r="A65" s="400" t="s">
        <v>423</v>
      </c>
      <c r="B65" s="400"/>
      <c r="C65" s="400"/>
      <c r="D65" s="400"/>
      <c r="E65" s="400"/>
      <c r="F65" s="149"/>
      <c r="G65" s="149"/>
      <c r="H65" s="149"/>
      <c r="I65" s="149"/>
    </row>
    <row r="66" spans="1:9" ht="16.5">
      <c r="A66" s="400" t="s">
        <v>424</v>
      </c>
      <c r="B66" s="400"/>
      <c r="C66" s="400"/>
      <c r="D66" s="400"/>
      <c r="E66" s="400"/>
      <c r="F66" s="400"/>
      <c r="G66" s="400"/>
      <c r="H66" s="149"/>
      <c r="I66" s="149"/>
    </row>
    <row r="67" spans="1:9" ht="16.5">
      <c r="A67" s="400" t="s">
        <v>425</v>
      </c>
      <c r="B67" s="400"/>
      <c r="C67" s="400"/>
      <c r="D67" s="400"/>
      <c r="E67" s="400"/>
      <c r="F67" s="400"/>
      <c r="G67" s="400"/>
      <c r="H67" s="400"/>
      <c r="I67" s="149"/>
    </row>
    <row r="68" spans="1:9" ht="16.5">
      <c r="A68" s="400" t="s">
        <v>426</v>
      </c>
      <c r="B68" s="400"/>
      <c r="C68" s="400"/>
      <c r="D68" s="400"/>
      <c r="E68" s="400"/>
      <c r="F68" s="400"/>
      <c r="G68" s="400"/>
      <c r="H68" s="400"/>
      <c r="I68" s="149"/>
    </row>
    <row r="69" spans="1:9" ht="16.5">
      <c r="A69" s="400" t="s">
        <v>427</v>
      </c>
      <c r="B69" s="400"/>
      <c r="C69" s="400"/>
      <c r="D69" s="400"/>
      <c r="E69" s="400"/>
      <c r="F69" s="400"/>
      <c r="G69" s="400"/>
      <c r="H69" s="400"/>
      <c r="I69" s="149"/>
    </row>
    <row r="70" spans="1:9" ht="16.5">
      <c r="A70" s="149"/>
      <c r="B70" s="149"/>
      <c r="C70" s="149"/>
      <c r="D70" s="149"/>
      <c r="E70" s="149"/>
      <c r="F70" s="149"/>
      <c r="G70" s="149"/>
      <c r="H70" s="149"/>
      <c r="I70" s="149"/>
    </row>
    <row r="71" spans="1:9" ht="16.5">
      <c r="A71" s="149" t="s">
        <v>428</v>
      </c>
      <c r="B71" s="149"/>
      <c r="C71" s="149"/>
      <c r="D71" s="149"/>
      <c r="E71" s="149"/>
      <c r="F71" s="149"/>
      <c r="G71" s="149"/>
      <c r="H71" s="149"/>
      <c r="I71" s="149"/>
    </row>
    <row r="72" spans="1:9" ht="16.5">
      <c r="A72" s="149" t="s">
        <v>429</v>
      </c>
      <c r="B72" s="149"/>
      <c r="C72" s="149"/>
      <c r="D72" s="149"/>
      <c r="E72" s="149"/>
      <c r="F72" s="149"/>
      <c r="G72" s="149"/>
      <c r="H72" s="149"/>
      <c r="I72" s="149"/>
    </row>
    <row r="73" spans="1:9" ht="16.5">
      <c r="A73" s="400" t="s">
        <v>430</v>
      </c>
      <c r="B73" s="400"/>
      <c r="C73" s="400"/>
      <c r="D73" s="400"/>
      <c r="E73" s="400"/>
      <c r="F73" s="400"/>
      <c r="G73" s="149"/>
      <c r="H73" s="149"/>
      <c r="I73" s="149"/>
    </row>
    <row r="74" spans="1:9" ht="16.5">
      <c r="A74" s="149"/>
      <c r="B74" s="149"/>
      <c r="C74" s="149"/>
      <c r="D74" s="149"/>
      <c r="E74" s="149"/>
      <c r="F74" s="149"/>
      <c r="G74" s="149"/>
      <c r="H74" s="149"/>
      <c r="I74" s="149"/>
    </row>
    <row r="75" spans="1:9" ht="16.5">
      <c r="A75" s="400" t="s">
        <v>431</v>
      </c>
      <c r="B75" s="400"/>
      <c r="C75" s="400"/>
      <c r="D75" s="400"/>
      <c r="E75" s="400"/>
      <c r="F75" s="400"/>
      <c r="G75" s="149"/>
      <c r="H75" s="149"/>
      <c r="I75" s="149"/>
    </row>
    <row r="76" spans="1:9" ht="16.5">
      <c r="A76" s="149"/>
      <c r="B76" s="149"/>
      <c r="C76" s="149"/>
      <c r="D76" s="149"/>
      <c r="E76" s="149"/>
      <c r="F76" s="149"/>
      <c r="G76" s="149"/>
      <c r="H76" s="149"/>
      <c r="I76" s="149"/>
    </row>
    <row r="77" spans="1:9" ht="16.5">
      <c r="A77" s="400" t="s">
        <v>432</v>
      </c>
      <c r="B77" s="400"/>
      <c r="C77" s="400"/>
      <c r="D77" s="400"/>
      <c r="E77" s="400"/>
      <c r="F77" s="400"/>
      <c r="G77" s="400"/>
      <c r="H77" s="400"/>
      <c r="I77" s="400"/>
    </row>
    <row r="78" spans="1:9" ht="16.5">
      <c r="A78" s="149" t="s">
        <v>433</v>
      </c>
      <c r="B78" s="149"/>
      <c r="C78" s="149"/>
      <c r="D78" s="149"/>
      <c r="E78" s="149"/>
      <c r="F78" s="149"/>
      <c r="G78" s="149"/>
      <c r="H78" s="149"/>
      <c r="I78" s="149"/>
    </row>
    <row r="79" spans="1:9" ht="16.5">
      <c r="A79" s="149"/>
      <c r="B79" s="149"/>
      <c r="C79" s="149"/>
      <c r="D79" s="149"/>
      <c r="E79" s="149"/>
      <c r="F79" s="149"/>
      <c r="G79" s="149"/>
      <c r="H79" s="149"/>
      <c r="I79" s="149"/>
    </row>
    <row r="80" spans="1:9" ht="16.5">
      <c r="A80" s="400" t="s">
        <v>434</v>
      </c>
      <c r="B80" s="400"/>
      <c r="C80" s="400"/>
      <c r="D80" s="400"/>
      <c r="E80" s="400"/>
      <c r="F80" s="400"/>
      <c r="G80" s="149"/>
      <c r="H80" s="149"/>
      <c r="I80" s="149"/>
    </row>
    <row r="81" spans="1:9" ht="16.5">
      <c r="A81" s="149"/>
      <c r="B81" s="149"/>
      <c r="C81" s="149"/>
      <c r="D81" s="149"/>
      <c r="E81" s="149"/>
      <c r="F81" s="149"/>
      <c r="G81" s="149"/>
      <c r="H81" s="149"/>
      <c r="I81" s="149"/>
    </row>
    <row r="82" spans="1:9" ht="16.5">
      <c r="A82" s="400" t="s">
        <v>435</v>
      </c>
      <c r="B82" s="400"/>
      <c r="C82" s="400"/>
      <c r="D82" s="400"/>
      <c r="E82" s="400"/>
      <c r="F82" s="400"/>
      <c r="G82" s="400"/>
      <c r="H82" s="400"/>
      <c r="I82" s="400"/>
    </row>
    <row r="83" spans="1:9" ht="16.5">
      <c r="A83" s="149"/>
      <c r="B83" s="149"/>
      <c r="C83" s="149"/>
      <c r="D83" s="149"/>
      <c r="E83" s="149"/>
      <c r="F83" s="149"/>
      <c r="G83" s="149"/>
      <c r="H83" s="149"/>
      <c r="I83" s="149"/>
    </row>
    <row r="84" spans="1:9" ht="16.5">
      <c r="A84" s="400" t="s">
        <v>436</v>
      </c>
      <c r="B84" s="400"/>
      <c r="C84" s="400"/>
      <c r="D84" s="400"/>
      <c r="E84" s="400"/>
      <c r="F84" s="400"/>
      <c r="G84" s="400"/>
      <c r="H84" s="400"/>
      <c r="I84" s="149"/>
    </row>
    <row r="85" spans="1:9" ht="16.5">
      <c r="A85" s="149"/>
      <c r="B85" s="149"/>
      <c r="C85" s="149"/>
      <c r="D85" s="149"/>
      <c r="E85" s="149"/>
      <c r="F85" s="149"/>
      <c r="G85" s="149"/>
      <c r="H85" s="149"/>
      <c r="I85" s="149"/>
    </row>
    <row r="86" spans="1:9" ht="16.5">
      <c r="A86" s="400" t="s">
        <v>437</v>
      </c>
      <c r="B86" s="400"/>
      <c r="C86" s="400"/>
      <c r="D86" s="400"/>
      <c r="E86" s="400"/>
      <c r="F86" s="149"/>
      <c r="G86" s="149"/>
      <c r="H86" s="149"/>
      <c r="I86" s="149"/>
    </row>
    <row r="87" spans="1:9" ht="16.5">
      <c r="A87" s="400" t="s">
        <v>438</v>
      </c>
      <c r="B87" s="400"/>
      <c r="C87" s="400"/>
      <c r="D87" s="400"/>
      <c r="E87" s="400"/>
      <c r="F87" s="400"/>
      <c r="G87" s="149"/>
      <c r="H87" s="149"/>
      <c r="I87" s="149"/>
    </row>
    <row r="88" spans="1:9" ht="16.5">
      <c r="A88" s="400" t="s">
        <v>439</v>
      </c>
      <c r="B88" s="400"/>
      <c r="C88" s="400"/>
      <c r="D88" s="400"/>
      <c r="E88" s="149"/>
      <c r="F88" s="149"/>
      <c r="G88" s="149"/>
      <c r="H88" s="149"/>
      <c r="I88" s="149"/>
    </row>
    <row r="89" spans="1:9" ht="16.5">
      <c r="A89" s="400" t="s">
        <v>440</v>
      </c>
      <c r="B89" s="400"/>
      <c r="C89" s="400"/>
      <c r="D89" s="400"/>
      <c r="E89" s="400"/>
      <c r="F89" s="400"/>
      <c r="G89" s="400"/>
      <c r="H89" s="149"/>
      <c r="I89" s="149"/>
    </row>
    <row r="90" spans="1:9" ht="16.5">
      <c r="A90" s="149"/>
      <c r="B90" s="149"/>
      <c r="C90" s="149"/>
      <c r="D90" s="149"/>
      <c r="E90" s="149"/>
      <c r="F90" s="149"/>
      <c r="G90" s="149"/>
      <c r="H90" s="149"/>
      <c r="I90" s="149"/>
    </row>
    <row r="91" spans="1:9" ht="16.5">
      <c r="A91" s="400" t="s">
        <v>441</v>
      </c>
      <c r="B91" s="400"/>
      <c r="C91" s="400"/>
      <c r="D91" s="400"/>
      <c r="E91" s="400"/>
      <c r="F91" s="400"/>
      <c r="G91" s="149"/>
      <c r="H91" s="149"/>
      <c r="I91" s="149"/>
    </row>
    <row r="92" spans="1:9" ht="16.5">
      <c r="A92" s="149" t="s">
        <v>442</v>
      </c>
      <c r="B92" s="149"/>
      <c r="C92" s="149"/>
      <c r="D92" s="149"/>
      <c r="E92" s="149"/>
      <c r="F92" s="149"/>
      <c r="G92" s="149"/>
      <c r="H92" s="149"/>
      <c r="I92" s="149"/>
    </row>
    <row r="93" spans="1:9" ht="16.5">
      <c r="A93" s="149"/>
      <c r="B93" s="149"/>
      <c r="C93" s="149"/>
      <c r="D93" s="149"/>
      <c r="E93" s="149"/>
      <c r="F93" s="149"/>
      <c r="G93" s="149"/>
      <c r="H93" s="149"/>
      <c r="I93" s="149"/>
    </row>
    <row r="94" spans="1:9" ht="16.5">
      <c r="A94" s="149" t="s">
        <v>443</v>
      </c>
      <c r="B94" s="149"/>
      <c r="C94" s="149"/>
      <c r="D94" s="149"/>
      <c r="E94" s="149"/>
      <c r="F94" s="149"/>
      <c r="G94" s="149"/>
      <c r="H94" s="149"/>
      <c r="I94" s="149"/>
    </row>
    <row r="95" spans="1:9" ht="16.5">
      <c r="A95" s="149" t="s">
        <v>444</v>
      </c>
      <c r="B95" s="149"/>
      <c r="C95" s="149"/>
      <c r="D95" s="149"/>
      <c r="E95" s="149"/>
      <c r="F95" s="149"/>
      <c r="G95" s="149"/>
      <c r="H95" s="149"/>
      <c r="I95" s="149"/>
    </row>
    <row r="96" spans="1:9" ht="16.5">
      <c r="A96" s="149" t="s">
        <v>445</v>
      </c>
      <c r="B96" s="149"/>
      <c r="C96" s="149"/>
      <c r="D96" s="149"/>
      <c r="E96" s="149"/>
      <c r="F96" s="149"/>
      <c r="G96" s="149"/>
      <c r="H96" s="149"/>
      <c r="I96" s="149"/>
    </row>
    <row r="97" spans="1:9" ht="16.5">
      <c r="A97" s="149"/>
      <c r="B97" s="149"/>
      <c r="C97" s="149"/>
      <c r="D97" s="149"/>
      <c r="E97" s="149"/>
      <c r="F97" s="149"/>
      <c r="G97" s="149"/>
      <c r="H97" s="149"/>
      <c r="I97" s="149"/>
    </row>
    <row r="98" spans="1:9" ht="16.5">
      <c r="A98" s="149"/>
      <c r="B98" s="149"/>
      <c r="C98" s="149"/>
      <c r="D98" s="149"/>
      <c r="E98" s="149"/>
      <c r="F98" s="149"/>
      <c r="G98" s="149"/>
      <c r="H98" s="149"/>
      <c r="I98" s="149"/>
    </row>
    <row r="99" spans="1:9" s="12" customFormat="1" ht="16.5">
      <c r="A99" s="147" t="s">
        <v>448</v>
      </c>
      <c r="B99" s="148"/>
      <c r="C99" s="148"/>
      <c r="D99" s="148"/>
      <c r="E99" s="148"/>
      <c r="F99" s="148"/>
      <c r="G99" s="148"/>
      <c r="H99" s="148"/>
      <c r="I99" s="148"/>
    </row>
    <row r="100" spans="1:9" s="12" customFormat="1" ht="14.25" customHeight="1">
      <c r="A100" s="147"/>
      <c r="B100" s="148"/>
      <c r="C100" s="148"/>
      <c r="D100" s="148"/>
      <c r="E100" s="148"/>
      <c r="F100" s="148"/>
      <c r="G100" s="148"/>
      <c r="H100" s="148"/>
      <c r="I100" s="148"/>
    </row>
    <row r="101" spans="1:9" s="12" customFormat="1" ht="15.75" hidden="1">
      <c r="A101" s="148"/>
      <c r="B101" s="148"/>
      <c r="C101" s="148"/>
      <c r="D101" s="148"/>
      <c r="E101" s="148"/>
      <c r="F101" s="148"/>
      <c r="G101" s="437" t="s">
        <v>9</v>
      </c>
      <c r="H101" s="437"/>
      <c r="I101" s="437"/>
    </row>
    <row r="102" spans="1:9" s="13" customFormat="1" ht="15.75">
      <c r="A102" s="429" t="s">
        <v>11</v>
      </c>
      <c r="B102" s="443"/>
      <c r="C102" s="443"/>
      <c r="D102" s="443"/>
      <c r="E102" s="430"/>
      <c r="F102" s="429" t="s">
        <v>683</v>
      </c>
      <c r="G102" s="430"/>
      <c r="H102" s="427">
        <v>40544</v>
      </c>
      <c r="I102" s="428"/>
    </row>
    <row r="103" spans="1:9" ht="15.75">
      <c r="A103" s="152" t="s">
        <v>450</v>
      </c>
      <c r="B103" s="153"/>
      <c r="C103" s="153"/>
      <c r="D103" s="153"/>
      <c r="E103" s="154"/>
      <c r="F103" s="438"/>
      <c r="G103" s="439"/>
      <c r="H103" s="420"/>
      <c r="I103" s="421"/>
    </row>
    <row r="104" spans="1:9" ht="15.75">
      <c r="A104" s="157" t="s">
        <v>451</v>
      </c>
      <c r="B104" s="158"/>
      <c r="C104" s="158"/>
      <c r="D104" s="158"/>
      <c r="E104" s="158"/>
      <c r="F104" s="425">
        <v>1931782565</v>
      </c>
      <c r="G104" s="426"/>
      <c r="H104" s="425">
        <v>1160773566</v>
      </c>
      <c r="I104" s="426"/>
    </row>
    <row r="105" spans="1:9" ht="15.75">
      <c r="A105" s="157" t="s">
        <v>452</v>
      </c>
      <c r="B105" s="158"/>
      <c r="C105" s="158"/>
      <c r="D105" s="158"/>
      <c r="E105" s="158"/>
      <c r="F105" s="425">
        <v>83259706724</v>
      </c>
      <c r="G105" s="426"/>
      <c r="H105" s="425">
        <v>49297812809</v>
      </c>
      <c r="I105" s="426"/>
    </row>
    <row r="106" spans="1:9" ht="15.75">
      <c r="A106" s="157" t="s">
        <v>453</v>
      </c>
      <c r="B106" s="158"/>
      <c r="C106" s="158"/>
      <c r="D106" s="158"/>
      <c r="E106" s="158"/>
      <c r="F106" s="425"/>
      <c r="G106" s="426"/>
      <c r="H106" s="425"/>
      <c r="I106" s="426"/>
    </row>
    <row r="107" spans="1:9" ht="15.75">
      <c r="A107" s="161" t="s">
        <v>454</v>
      </c>
      <c r="B107" s="162"/>
      <c r="C107" s="162"/>
      <c r="D107" s="162"/>
      <c r="E107" s="162"/>
      <c r="F107" s="431"/>
      <c r="G107" s="432"/>
      <c r="H107" s="431"/>
      <c r="I107" s="432"/>
    </row>
    <row r="108" spans="1:9" s="12" customFormat="1" ht="15.75">
      <c r="A108" s="429" t="s">
        <v>455</v>
      </c>
      <c r="B108" s="443"/>
      <c r="C108" s="443"/>
      <c r="D108" s="443"/>
      <c r="E108" s="430"/>
      <c r="F108" s="435">
        <f>SUM(F104:G107)</f>
        <v>85191489289</v>
      </c>
      <c r="G108" s="436"/>
      <c r="H108" s="435">
        <f>SUM(H104:I107)</f>
        <v>50458586375</v>
      </c>
      <c r="I108" s="436"/>
    </row>
    <row r="109" spans="1:9" s="12" customFormat="1" ht="15.75">
      <c r="A109" s="167" t="s">
        <v>456</v>
      </c>
      <c r="B109" s="168"/>
      <c r="C109" s="168"/>
      <c r="D109" s="168"/>
      <c r="E109" s="169"/>
      <c r="F109" s="454"/>
      <c r="G109" s="455"/>
      <c r="H109" s="454"/>
      <c r="I109" s="455"/>
    </row>
    <row r="110" spans="1:9" s="12" customFormat="1" ht="15.75">
      <c r="A110" s="170" t="s">
        <v>457</v>
      </c>
      <c r="B110" s="171"/>
      <c r="C110" s="171"/>
      <c r="D110" s="171"/>
      <c r="E110" s="172"/>
      <c r="F110" s="448"/>
      <c r="G110" s="449"/>
      <c r="H110" s="448"/>
      <c r="I110" s="449"/>
    </row>
    <row r="111" spans="1:9" s="12" customFormat="1" ht="15.75">
      <c r="A111" s="170" t="s">
        <v>458</v>
      </c>
      <c r="B111" s="171"/>
      <c r="C111" s="171"/>
      <c r="D111" s="171"/>
      <c r="E111" s="172"/>
      <c r="F111" s="425"/>
      <c r="G111" s="426"/>
      <c r="H111" s="425"/>
      <c r="I111" s="426"/>
    </row>
    <row r="112" spans="1:9" s="12" customFormat="1" ht="15.75">
      <c r="A112" s="170" t="s">
        <v>459</v>
      </c>
      <c r="B112" s="171"/>
      <c r="C112" s="171"/>
      <c r="D112" s="171"/>
      <c r="E112" s="172"/>
      <c r="F112" s="448"/>
      <c r="G112" s="449"/>
      <c r="H112" s="448"/>
      <c r="I112" s="449"/>
    </row>
    <row r="113" spans="1:9" s="12" customFormat="1" ht="15.75">
      <c r="A113" s="174"/>
      <c r="B113" s="175"/>
      <c r="C113" s="175"/>
      <c r="D113" s="175"/>
      <c r="E113" s="176"/>
      <c r="F113" s="457"/>
      <c r="G113" s="458"/>
      <c r="H113" s="457"/>
      <c r="I113" s="458"/>
    </row>
    <row r="114" spans="1:9" s="12" customFormat="1" ht="15.75">
      <c r="A114" s="177"/>
      <c r="B114" s="151"/>
      <c r="C114" s="151" t="s">
        <v>455</v>
      </c>
      <c r="D114" s="151"/>
      <c r="E114" s="178"/>
      <c r="F114" s="452">
        <f>F111</f>
        <v>0</v>
      </c>
      <c r="G114" s="453"/>
      <c r="H114" s="435">
        <f>H111</f>
        <v>0</v>
      </c>
      <c r="I114" s="436"/>
    </row>
    <row r="115" spans="1:9" ht="15.75">
      <c r="A115" s="152" t="s">
        <v>460</v>
      </c>
      <c r="B115" s="153"/>
      <c r="C115" s="153"/>
      <c r="D115" s="154"/>
      <c r="E115" s="154"/>
      <c r="F115" s="420"/>
      <c r="G115" s="421"/>
      <c r="H115" s="420"/>
      <c r="I115" s="421"/>
    </row>
    <row r="116" spans="1:9" ht="15.75">
      <c r="A116" s="157" t="s">
        <v>461</v>
      </c>
      <c r="B116" s="158"/>
      <c r="C116" s="158"/>
      <c r="D116" s="158"/>
      <c r="E116" s="158"/>
      <c r="F116" s="446">
        <v>18605660105</v>
      </c>
      <c r="G116" s="447"/>
      <c r="H116" s="425">
        <v>12196755024</v>
      </c>
      <c r="I116" s="426"/>
    </row>
    <row r="117" spans="1:9" ht="15.75">
      <c r="A117" s="157" t="s">
        <v>462</v>
      </c>
      <c r="B117" s="158"/>
      <c r="C117" s="158"/>
      <c r="D117" s="158"/>
      <c r="E117" s="158"/>
      <c r="F117" s="446">
        <v>5921847905</v>
      </c>
      <c r="G117" s="447"/>
      <c r="H117" s="425">
        <v>11151288671</v>
      </c>
      <c r="I117" s="426"/>
    </row>
    <row r="118" spans="1:9" ht="15.75">
      <c r="A118" s="157" t="s">
        <v>463</v>
      </c>
      <c r="B118" s="158"/>
      <c r="C118" s="158"/>
      <c r="D118" s="158"/>
      <c r="E118" s="158"/>
      <c r="F118" s="425"/>
      <c r="G118" s="426"/>
      <c r="H118" s="425"/>
      <c r="I118" s="426"/>
    </row>
    <row r="119" spans="1:9" ht="15.75">
      <c r="A119" s="157" t="s">
        <v>464</v>
      </c>
      <c r="B119" s="158"/>
      <c r="C119" s="158"/>
      <c r="D119" s="158"/>
      <c r="E119" s="158"/>
      <c r="F119" s="425"/>
      <c r="G119" s="426"/>
      <c r="H119" s="425"/>
      <c r="I119" s="426"/>
    </row>
    <row r="120" spans="1:9" ht="15.75">
      <c r="A120" s="157" t="s">
        <v>465</v>
      </c>
      <c r="B120" s="158"/>
      <c r="C120" s="158"/>
      <c r="D120" s="158"/>
      <c r="E120" s="158"/>
      <c r="F120" s="425">
        <f>SUM(F121:G124)</f>
        <v>13575250550</v>
      </c>
      <c r="G120" s="426"/>
      <c r="H120" s="425">
        <f>SUM(H121:I124)</f>
        <v>16352544697</v>
      </c>
      <c r="I120" s="426"/>
    </row>
    <row r="121" spans="1:9" ht="15.75">
      <c r="A121" s="157"/>
      <c r="B121" s="158" t="s">
        <v>466</v>
      </c>
      <c r="C121" s="158"/>
      <c r="D121" s="158"/>
      <c r="E121" s="158"/>
      <c r="F121" s="425">
        <f>4537413882-500965200</f>
        <v>4036448682</v>
      </c>
      <c r="G121" s="426"/>
      <c r="H121" s="425">
        <f>4807393179-1275893325</f>
        <v>3531499854</v>
      </c>
      <c r="I121" s="426"/>
    </row>
    <row r="122" spans="1:9" ht="15.75">
      <c r="A122" s="157"/>
      <c r="B122" s="158" t="s">
        <v>467</v>
      </c>
      <c r="C122" s="158"/>
      <c r="D122" s="158"/>
      <c r="E122" s="158"/>
      <c r="F122" s="425"/>
      <c r="G122" s="426"/>
      <c r="H122" s="425"/>
      <c r="I122" s="426"/>
    </row>
    <row r="123" spans="1:9" ht="15.75">
      <c r="A123" s="157"/>
      <c r="B123" s="158" t="s">
        <v>468</v>
      </c>
      <c r="C123" s="158"/>
      <c r="D123" s="158"/>
      <c r="E123" s="158"/>
      <c r="F123" s="425">
        <v>799064624</v>
      </c>
      <c r="G123" s="426"/>
      <c r="H123" s="425">
        <v>258064624</v>
      </c>
      <c r="I123" s="426"/>
    </row>
    <row r="124" spans="1:9" ht="15.75">
      <c r="A124" s="157"/>
      <c r="B124" s="158" t="s">
        <v>469</v>
      </c>
      <c r="C124" s="158"/>
      <c r="D124" s="158"/>
      <c r="E124" s="158"/>
      <c r="F124" s="425">
        <v>8739737244</v>
      </c>
      <c r="G124" s="426"/>
      <c r="H124" s="425">
        <v>12562980219</v>
      </c>
      <c r="I124" s="426"/>
    </row>
    <row r="125" spans="1:9" ht="15.75">
      <c r="A125" s="157" t="s">
        <v>470</v>
      </c>
      <c r="B125" s="158"/>
      <c r="C125" s="158"/>
      <c r="D125" s="158"/>
      <c r="E125" s="158"/>
      <c r="F125" s="444">
        <v>-214450000</v>
      </c>
      <c r="G125" s="445"/>
      <c r="H125" s="433">
        <v>-214450000</v>
      </c>
      <c r="I125" s="434"/>
    </row>
    <row r="126" spans="1:9" ht="15.75">
      <c r="A126" s="161" t="s">
        <v>471</v>
      </c>
      <c r="B126" s="162"/>
      <c r="C126" s="162"/>
      <c r="D126" s="162"/>
      <c r="E126" s="162"/>
      <c r="F126" s="431"/>
      <c r="G126" s="432"/>
      <c r="H126" s="431"/>
      <c r="I126" s="432"/>
    </row>
    <row r="127" spans="1:9" s="12" customFormat="1" ht="15.75">
      <c r="A127" s="429" t="s">
        <v>455</v>
      </c>
      <c r="B127" s="443"/>
      <c r="C127" s="443"/>
      <c r="D127" s="443"/>
      <c r="E127" s="430"/>
      <c r="F127" s="435">
        <f>SUM(F116:G120)+F125+F126</f>
        <v>37888308560</v>
      </c>
      <c r="G127" s="436"/>
      <c r="H127" s="435">
        <f>SUM(H116:I120)+H125+H126</f>
        <v>39486138392</v>
      </c>
      <c r="I127" s="436"/>
    </row>
    <row r="128" spans="1:9" ht="15.75">
      <c r="A128" s="179"/>
      <c r="B128" s="180" t="s">
        <v>198</v>
      </c>
      <c r="C128" s="180"/>
      <c r="D128" s="180"/>
      <c r="E128" s="180"/>
      <c r="F128" s="181"/>
      <c r="G128" s="181"/>
      <c r="H128" s="182"/>
      <c r="I128" s="183"/>
    </row>
    <row r="129" spans="1:9" s="13" customFormat="1" ht="15.75">
      <c r="A129" s="184" t="s">
        <v>472</v>
      </c>
      <c r="B129" s="185"/>
      <c r="C129" s="185"/>
      <c r="D129" s="158"/>
      <c r="E129" s="158"/>
      <c r="F129" s="438"/>
      <c r="G129" s="439"/>
      <c r="H129" s="420"/>
      <c r="I129" s="421"/>
    </row>
    <row r="130" spans="1:9" s="13" customFormat="1" ht="15.75">
      <c r="A130" s="157" t="s">
        <v>473</v>
      </c>
      <c r="B130" s="158"/>
      <c r="C130" s="158"/>
      <c r="D130" s="158"/>
      <c r="E130" s="158"/>
      <c r="F130" s="425">
        <v>3939366521</v>
      </c>
      <c r="G130" s="426"/>
      <c r="H130" s="425">
        <v>3970567983</v>
      </c>
      <c r="I130" s="426"/>
    </row>
    <row r="131" spans="1:9" s="13" customFormat="1" ht="15.75">
      <c r="A131" s="157" t="s">
        <v>474</v>
      </c>
      <c r="B131" s="158"/>
      <c r="C131" s="158"/>
      <c r="D131" s="158"/>
      <c r="E131" s="158"/>
      <c r="F131" s="425"/>
      <c r="G131" s="426"/>
      <c r="H131" s="425"/>
      <c r="I131" s="426"/>
    </row>
    <row r="132" spans="1:9" s="13" customFormat="1" ht="15.75">
      <c r="A132" s="157" t="s">
        <v>475</v>
      </c>
      <c r="B132" s="158"/>
      <c r="C132" s="158"/>
      <c r="D132" s="158"/>
      <c r="E132" s="158"/>
      <c r="F132" s="425"/>
      <c r="G132" s="426"/>
      <c r="H132" s="425">
        <v>76885108</v>
      </c>
      <c r="I132" s="426"/>
    </row>
    <row r="133" spans="1:9" s="13" customFormat="1" ht="15.75">
      <c r="A133" s="161"/>
      <c r="B133" s="162"/>
      <c r="C133" s="162"/>
      <c r="D133" s="162"/>
      <c r="E133" s="162"/>
      <c r="F133" s="431"/>
      <c r="G133" s="432"/>
      <c r="H133" s="431"/>
      <c r="I133" s="432"/>
    </row>
    <row r="134" spans="1:9" s="12" customFormat="1" ht="15.75">
      <c r="A134" s="429" t="s">
        <v>455</v>
      </c>
      <c r="B134" s="443"/>
      <c r="C134" s="443"/>
      <c r="D134" s="443"/>
      <c r="E134" s="430"/>
      <c r="F134" s="435">
        <f>SUM(F130:G131)</f>
        <v>3939366521</v>
      </c>
      <c r="G134" s="436"/>
      <c r="H134" s="435">
        <f>SUM(H130:I132)</f>
        <v>4047453091</v>
      </c>
      <c r="I134" s="436"/>
    </row>
    <row r="135" spans="1:9" s="12" customFormat="1" ht="15.75">
      <c r="A135" s="186"/>
      <c r="B135" s="144"/>
      <c r="C135" s="144"/>
      <c r="D135" s="144"/>
      <c r="E135" s="144"/>
      <c r="F135" s="187"/>
      <c r="G135" s="187"/>
      <c r="H135" s="187"/>
      <c r="I135" s="166"/>
    </row>
    <row r="136" spans="1:9" ht="15.75">
      <c r="A136" s="152" t="s">
        <v>476</v>
      </c>
      <c r="B136" s="153"/>
      <c r="C136" s="153"/>
      <c r="D136" s="154"/>
      <c r="E136" s="154"/>
      <c r="F136" s="420"/>
      <c r="G136" s="421"/>
      <c r="H136" s="420"/>
      <c r="I136" s="421"/>
    </row>
    <row r="137" spans="1:9" ht="15.75">
      <c r="A137" s="157" t="s">
        <v>477</v>
      </c>
      <c r="B137" s="158"/>
      <c r="C137" s="158"/>
      <c r="D137" s="158"/>
      <c r="E137" s="158"/>
      <c r="F137" s="425"/>
      <c r="G137" s="426"/>
      <c r="H137" s="425"/>
      <c r="I137" s="426"/>
    </row>
    <row r="138" spans="1:9" ht="15.75">
      <c r="A138" s="157" t="s">
        <v>478</v>
      </c>
      <c r="B138" s="158"/>
      <c r="C138" s="158"/>
      <c r="D138" s="158"/>
      <c r="E138" s="158"/>
      <c r="F138" s="425"/>
      <c r="G138" s="426"/>
      <c r="H138" s="425"/>
      <c r="I138" s="426"/>
    </row>
    <row r="139" spans="1:9" ht="15.75">
      <c r="A139" s="157" t="s">
        <v>479</v>
      </c>
      <c r="B139" s="158"/>
      <c r="C139" s="158"/>
      <c r="D139" s="158"/>
      <c r="E139" s="158"/>
      <c r="F139" s="425"/>
      <c r="G139" s="426"/>
      <c r="H139" s="425"/>
      <c r="I139" s="426"/>
    </row>
    <row r="140" spans="1:9" ht="15.75">
      <c r="A140" s="157" t="s">
        <v>480</v>
      </c>
      <c r="B140" s="158"/>
      <c r="C140" s="158"/>
      <c r="D140" s="158"/>
      <c r="E140" s="158"/>
      <c r="F140" s="159"/>
      <c r="G140" s="160"/>
      <c r="H140" s="188"/>
      <c r="I140" s="160"/>
    </row>
    <row r="141" spans="1:9" ht="15.75">
      <c r="A141" s="157" t="s">
        <v>481</v>
      </c>
      <c r="B141" s="158"/>
      <c r="C141" s="158"/>
      <c r="D141" s="158"/>
      <c r="E141" s="158"/>
      <c r="F141" s="448"/>
      <c r="G141" s="449"/>
      <c r="H141" s="448"/>
      <c r="I141" s="449"/>
    </row>
    <row r="142" spans="1:9" ht="15.75">
      <c r="A142" s="157" t="s">
        <v>482</v>
      </c>
      <c r="B142" s="158"/>
      <c r="C142" s="158"/>
      <c r="D142" s="158"/>
      <c r="E142" s="158"/>
      <c r="F142" s="425"/>
      <c r="G142" s="426"/>
      <c r="H142" s="425"/>
      <c r="I142" s="426"/>
    </row>
    <row r="143" spans="1:9" ht="15.75">
      <c r="A143" s="157" t="s">
        <v>483</v>
      </c>
      <c r="B143" s="158"/>
      <c r="C143" s="158"/>
      <c r="D143" s="158"/>
      <c r="E143" s="158"/>
      <c r="F143" s="425"/>
      <c r="G143" s="426"/>
      <c r="H143" s="425"/>
      <c r="I143" s="426"/>
    </row>
    <row r="144" spans="1:9" ht="15.75">
      <c r="A144" s="161" t="s">
        <v>484</v>
      </c>
      <c r="B144" s="162"/>
      <c r="C144" s="162"/>
      <c r="D144" s="162"/>
      <c r="E144" s="162"/>
      <c r="F144" s="431"/>
      <c r="G144" s="432"/>
      <c r="H144" s="431"/>
      <c r="I144" s="432"/>
    </row>
    <row r="145" spans="1:9" s="12" customFormat="1" ht="15.75">
      <c r="A145" s="429" t="s">
        <v>455</v>
      </c>
      <c r="B145" s="443"/>
      <c r="C145" s="443"/>
      <c r="D145" s="443"/>
      <c r="E145" s="430"/>
      <c r="F145" s="435">
        <f>SUM(F137:G144)</f>
        <v>0</v>
      </c>
      <c r="G145" s="436"/>
      <c r="H145" s="435">
        <f>SUM(H137:I144)</f>
        <v>0</v>
      </c>
      <c r="I145" s="436"/>
    </row>
    <row r="146" spans="1:9" s="12" customFormat="1" ht="11.25" customHeight="1" hidden="1">
      <c r="A146" s="145"/>
      <c r="B146" s="144"/>
      <c r="C146" s="144"/>
      <c r="D146" s="144"/>
      <c r="E146" s="144"/>
      <c r="F146" s="187"/>
      <c r="G146" s="187"/>
      <c r="H146" s="187"/>
      <c r="I146" s="166"/>
    </row>
    <row r="147" spans="1:9" ht="15.75" customHeight="1" hidden="1">
      <c r="A147" s="422" t="s">
        <v>175</v>
      </c>
      <c r="B147" s="423"/>
      <c r="C147" s="423"/>
      <c r="D147" s="423"/>
      <c r="E147" s="423"/>
      <c r="F147" s="423"/>
      <c r="G147" s="423"/>
      <c r="H147" s="423"/>
      <c r="I147" s="424"/>
    </row>
    <row r="148" spans="1:9" ht="15" customHeight="1" hidden="1">
      <c r="A148" s="411" t="s">
        <v>176</v>
      </c>
      <c r="B148" s="412"/>
      <c r="C148" s="413"/>
      <c r="D148" s="408" t="s">
        <v>177</v>
      </c>
      <c r="E148" s="408" t="s">
        <v>199</v>
      </c>
      <c r="F148" s="408" t="s">
        <v>200</v>
      </c>
      <c r="G148" s="408" t="s">
        <v>172</v>
      </c>
      <c r="H148" s="408" t="s">
        <v>165</v>
      </c>
      <c r="I148" s="408" t="s">
        <v>166</v>
      </c>
    </row>
    <row r="149" spans="1:9" ht="15" customHeight="1" hidden="1">
      <c r="A149" s="414"/>
      <c r="B149" s="415"/>
      <c r="C149" s="416"/>
      <c r="D149" s="409"/>
      <c r="E149" s="409"/>
      <c r="F149" s="409"/>
      <c r="G149" s="409"/>
      <c r="H149" s="409"/>
      <c r="I149" s="409"/>
    </row>
    <row r="150" spans="1:9" ht="15" customHeight="1" hidden="1">
      <c r="A150" s="417"/>
      <c r="B150" s="418"/>
      <c r="C150" s="419"/>
      <c r="D150" s="410"/>
      <c r="E150" s="410"/>
      <c r="F150" s="410"/>
      <c r="G150" s="410"/>
      <c r="H150" s="410"/>
      <c r="I150" s="410"/>
    </row>
    <row r="151" spans="1:9" ht="15.75" customHeight="1" hidden="1">
      <c r="A151" s="402" t="s">
        <v>201</v>
      </c>
      <c r="B151" s="403"/>
      <c r="C151" s="404"/>
      <c r="D151" s="191"/>
      <c r="E151" s="192"/>
      <c r="F151" s="191"/>
      <c r="G151" s="193"/>
      <c r="H151" s="194"/>
      <c r="I151" s="195"/>
    </row>
    <row r="152" spans="1:9" ht="15.75" hidden="1">
      <c r="A152" s="196" t="s">
        <v>185</v>
      </c>
      <c r="B152" s="197"/>
      <c r="C152" s="197"/>
      <c r="D152" s="198"/>
      <c r="E152" s="199"/>
      <c r="F152" s="198"/>
      <c r="G152" s="200"/>
      <c r="H152" s="201"/>
      <c r="I152" s="202"/>
    </row>
    <row r="153" spans="1:9" ht="15.75" hidden="1">
      <c r="A153" s="203" t="s">
        <v>178</v>
      </c>
      <c r="B153" s="197"/>
      <c r="C153" s="197"/>
      <c r="D153" s="198"/>
      <c r="E153" s="199"/>
      <c r="F153" s="198"/>
      <c r="G153" s="204"/>
      <c r="H153" s="201"/>
      <c r="I153" s="205"/>
    </row>
    <row r="154" spans="1:9" ht="15.75" hidden="1">
      <c r="A154" s="203" t="s">
        <v>179</v>
      </c>
      <c r="B154" s="197"/>
      <c r="C154" s="197"/>
      <c r="D154" s="198"/>
      <c r="E154" s="199"/>
      <c r="F154" s="198"/>
      <c r="G154" s="204"/>
      <c r="H154" s="201"/>
      <c r="I154" s="205"/>
    </row>
    <row r="155" spans="1:9" ht="15.75" hidden="1">
      <c r="A155" s="203" t="s">
        <v>180</v>
      </c>
      <c r="B155" s="197"/>
      <c r="C155" s="197"/>
      <c r="D155" s="198"/>
      <c r="E155" s="199"/>
      <c r="F155" s="198"/>
      <c r="G155" s="204"/>
      <c r="H155" s="201"/>
      <c r="I155" s="205"/>
    </row>
    <row r="156" spans="1:9" ht="15.75" hidden="1">
      <c r="A156" s="203" t="s">
        <v>181</v>
      </c>
      <c r="B156" s="197"/>
      <c r="C156" s="197"/>
      <c r="D156" s="198"/>
      <c r="E156" s="199"/>
      <c r="F156" s="198"/>
      <c r="G156" s="204"/>
      <c r="H156" s="201"/>
      <c r="I156" s="205"/>
    </row>
    <row r="157" spans="1:9" ht="15.75" hidden="1">
      <c r="A157" s="203" t="s">
        <v>182</v>
      </c>
      <c r="B157" s="197"/>
      <c r="C157" s="197"/>
      <c r="D157" s="198"/>
      <c r="E157" s="199"/>
      <c r="F157" s="198"/>
      <c r="G157" s="204"/>
      <c r="H157" s="201"/>
      <c r="I157" s="205"/>
    </row>
    <row r="158" spans="1:9" ht="15.75" hidden="1">
      <c r="A158" s="203" t="s">
        <v>183</v>
      </c>
      <c r="B158" s="197"/>
      <c r="C158" s="197"/>
      <c r="D158" s="198"/>
      <c r="E158" s="199"/>
      <c r="F158" s="198"/>
      <c r="G158" s="204"/>
      <c r="H158" s="201"/>
      <c r="I158" s="205"/>
    </row>
    <row r="159" spans="1:9" ht="15.75" hidden="1">
      <c r="A159" s="196" t="s">
        <v>206</v>
      </c>
      <c r="B159" s="197"/>
      <c r="C159" s="197"/>
      <c r="D159" s="198"/>
      <c r="E159" s="199"/>
      <c r="F159" s="198"/>
      <c r="G159" s="200"/>
      <c r="H159" s="201"/>
      <c r="I159" s="202"/>
    </row>
    <row r="160" spans="1:9" ht="15.75" customHeight="1" hidden="1">
      <c r="A160" s="405" t="s">
        <v>184</v>
      </c>
      <c r="B160" s="406"/>
      <c r="C160" s="407"/>
      <c r="D160" s="198"/>
      <c r="E160" s="199"/>
      <c r="F160" s="198"/>
      <c r="G160" s="204"/>
      <c r="H160" s="201"/>
      <c r="I160" s="202"/>
    </row>
    <row r="161" spans="1:9" ht="15.75" hidden="1">
      <c r="A161" s="196" t="s">
        <v>185</v>
      </c>
      <c r="B161" s="197"/>
      <c r="C161" s="197"/>
      <c r="D161" s="198"/>
      <c r="E161" s="199"/>
      <c r="F161" s="198"/>
      <c r="G161" s="200"/>
      <c r="H161" s="201"/>
      <c r="I161" s="202"/>
    </row>
    <row r="162" spans="1:9" ht="15.75" hidden="1">
      <c r="A162" s="203" t="s">
        <v>217</v>
      </c>
      <c r="B162" s="197"/>
      <c r="C162" s="197"/>
      <c r="D162" s="198"/>
      <c r="E162" s="199"/>
      <c r="F162" s="198"/>
      <c r="G162" s="204"/>
      <c r="H162" s="201"/>
      <c r="I162" s="205"/>
    </row>
    <row r="163" spans="1:9" ht="15.75" hidden="1">
      <c r="A163" s="203" t="s">
        <v>181</v>
      </c>
      <c r="B163" s="197"/>
      <c r="C163" s="197"/>
      <c r="D163" s="198"/>
      <c r="E163" s="199"/>
      <c r="F163" s="198"/>
      <c r="G163" s="204"/>
      <c r="H163" s="201"/>
      <c r="I163" s="205"/>
    </row>
    <row r="164" spans="1:9" ht="15.75" hidden="1">
      <c r="A164" s="203" t="s">
        <v>182</v>
      </c>
      <c r="B164" s="197"/>
      <c r="C164" s="197"/>
      <c r="D164" s="198"/>
      <c r="E164" s="199"/>
      <c r="F164" s="198"/>
      <c r="G164" s="204"/>
      <c r="H164" s="201"/>
      <c r="I164" s="205"/>
    </row>
    <row r="165" spans="1:9" ht="15.75" hidden="1">
      <c r="A165" s="203" t="s">
        <v>183</v>
      </c>
      <c r="B165" s="197"/>
      <c r="C165" s="197"/>
      <c r="D165" s="198"/>
      <c r="E165" s="199"/>
      <c r="F165" s="198"/>
      <c r="G165" s="204"/>
      <c r="H165" s="201"/>
      <c r="I165" s="205"/>
    </row>
    <row r="166" spans="1:9" ht="15.75" hidden="1">
      <c r="A166" s="196" t="s">
        <v>206</v>
      </c>
      <c r="B166" s="197"/>
      <c r="C166" s="197"/>
      <c r="D166" s="198"/>
      <c r="E166" s="199"/>
      <c r="F166" s="198"/>
      <c r="G166" s="200"/>
      <c r="H166" s="201"/>
      <c r="I166" s="202"/>
    </row>
    <row r="167" spans="1:9" ht="15.75" customHeight="1" hidden="1">
      <c r="A167" s="405" t="s">
        <v>202</v>
      </c>
      <c r="B167" s="406"/>
      <c r="C167" s="407"/>
      <c r="D167" s="198"/>
      <c r="E167" s="199"/>
      <c r="F167" s="198"/>
      <c r="G167" s="204"/>
      <c r="H167" s="201"/>
      <c r="I167" s="205"/>
    </row>
    <row r="168" spans="1:9" ht="15.75" hidden="1">
      <c r="A168" s="203" t="s">
        <v>186</v>
      </c>
      <c r="B168" s="197"/>
      <c r="C168" s="197"/>
      <c r="D168" s="198"/>
      <c r="E168" s="199"/>
      <c r="F168" s="198"/>
      <c r="G168" s="200"/>
      <c r="H168" s="201"/>
      <c r="I168" s="202"/>
    </row>
    <row r="169" spans="1:9" ht="15.75" hidden="1">
      <c r="A169" s="206" t="s">
        <v>207</v>
      </c>
      <c r="B169" s="207"/>
      <c r="C169" s="207"/>
      <c r="D169" s="208"/>
      <c r="E169" s="209"/>
      <c r="F169" s="208"/>
      <c r="G169" s="210"/>
      <c r="H169" s="211"/>
      <c r="I169" s="212"/>
    </row>
    <row r="170" spans="1:9" ht="15.75" hidden="1">
      <c r="A170" s="157"/>
      <c r="B170" s="158" t="s">
        <v>191</v>
      </c>
      <c r="C170" s="158"/>
      <c r="D170" s="158"/>
      <c r="E170" s="158"/>
      <c r="F170" s="158"/>
      <c r="G170" s="158"/>
      <c r="H170" s="158"/>
      <c r="I170" s="213"/>
    </row>
    <row r="171" spans="1:9" ht="15.75" hidden="1">
      <c r="A171" s="157"/>
      <c r="B171" s="158" t="s">
        <v>187</v>
      </c>
      <c r="C171" s="158"/>
      <c r="D171" s="158"/>
      <c r="E171" s="158"/>
      <c r="F171" s="158"/>
      <c r="G171" s="158"/>
      <c r="H171" s="158"/>
      <c r="I171" s="213"/>
    </row>
    <row r="172" spans="1:9" ht="15.75" hidden="1">
      <c r="A172" s="157"/>
      <c r="B172" s="158" t="s">
        <v>188</v>
      </c>
      <c r="C172" s="158"/>
      <c r="D172" s="158"/>
      <c r="E172" s="158"/>
      <c r="F172" s="158"/>
      <c r="G172" s="158"/>
      <c r="H172" s="158"/>
      <c r="I172" s="213"/>
    </row>
    <row r="173" spans="1:9" ht="15.75" hidden="1">
      <c r="A173" s="157"/>
      <c r="B173" s="158" t="s">
        <v>203</v>
      </c>
      <c r="C173" s="158"/>
      <c r="D173" s="158"/>
      <c r="E173" s="158"/>
      <c r="F173" s="158"/>
      <c r="G173" s="158"/>
      <c r="H173" s="158"/>
      <c r="I173" s="213"/>
    </row>
    <row r="174" spans="1:9" ht="15.75" hidden="1">
      <c r="A174" s="214" t="s">
        <v>189</v>
      </c>
      <c r="B174" s="180"/>
      <c r="C174" s="180"/>
      <c r="D174" s="180"/>
      <c r="E174" s="180"/>
      <c r="F174" s="180"/>
      <c r="G174" s="180"/>
      <c r="H174" s="180"/>
      <c r="I174" s="215"/>
    </row>
    <row r="175" spans="1:9" ht="15" customHeight="1" hidden="1">
      <c r="A175" s="411" t="s">
        <v>176</v>
      </c>
      <c r="B175" s="412"/>
      <c r="C175" s="412"/>
      <c r="D175" s="413"/>
      <c r="E175" s="408" t="s">
        <v>199</v>
      </c>
      <c r="F175" s="408" t="s">
        <v>200</v>
      </c>
      <c r="G175" s="408" t="s">
        <v>172</v>
      </c>
      <c r="H175" s="408" t="s">
        <v>165</v>
      </c>
      <c r="I175" s="408" t="s">
        <v>166</v>
      </c>
    </row>
    <row r="176" spans="1:9" ht="15" customHeight="1" hidden="1">
      <c r="A176" s="414"/>
      <c r="B176" s="415"/>
      <c r="C176" s="415"/>
      <c r="D176" s="416"/>
      <c r="E176" s="409"/>
      <c r="F176" s="409"/>
      <c r="G176" s="409"/>
      <c r="H176" s="409"/>
      <c r="I176" s="409"/>
    </row>
    <row r="177" spans="1:9" ht="15" customHeight="1" hidden="1">
      <c r="A177" s="417"/>
      <c r="B177" s="418"/>
      <c r="C177" s="418"/>
      <c r="D177" s="419"/>
      <c r="E177" s="410"/>
      <c r="F177" s="410"/>
      <c r="G177" s="410"/>
      <c r="H177" s="410"/>
      <c r="I177" s="410"/>
    </row>
    <row r="178" spans="1:9" ht="15.75" customHeight="1" hidden="1">
      <c r="A178" s="402" t="s">
        <v>205</v>
      </c>
      <c r="B178" s="403"/>
      <c r="C178" s="403"/>
      <c r="D178" s="216"/>
      <c r="E178" s="191"/>
      <c r="F178" s="191"/>
      <c r="G178" s="194"/>
      <c r="H178" s="194"/>
      <c r="I178" s="194"/>
    </row>
    <row r="179" spans="1:9" ht="15.75" hidden="1">
      <c r="A179" s="196" t="s">
        <v>185</v>
      </c>
      <c r="B179" s="197"/>
      <c r="C179" s="197"/>
      <c r="D179" s="199"/>
      <c r="E179" s="198"/>
      <c r="F179" s="199"/>
      <c r="G179" s="217"/>
      <c r="H179" s="201"/>
      <c r="I179" s="202"/>
    </row>
    <row r="180" spans="1:9" ht="15.75" hidden="1">
      <c r="A180" s="203" t="s">
        <v>178</v>
      </c>
      <c r="B180" s="197"/>
      <c r="C180" s="197"/>
      <c r="D180" s="199"/>
      <c r="E180" s="198"/>
      <c r="F180" s="199"/>
      <c r="G180" s="201"/>
      <c r="H180" s="201"/>
      <c r="I180" s="205"/>
    </row>
    <row r="181" spans="1:9" ht="15.75" hidden="1">
      <c r="A181" s="203" t="s">
        <v>179</v>
      </c>
      <c r="B181" s="197"/>
      <c r="C181" s="197"/>
      <c r="D181" s="199"/>
      <c r="E181" s="198"/>
      <c r="F181" s="199"/>
      <c r="G181" s="201"/>
      <c r="H181" s="201"/>
      <c r="I181" s="205"/>
    </row>
    <row r="182" spans="1:9" ht="15.75" hidden="1">
      <c r="A182" s="203" t="s">
        <v>180</v>
      </c>
      <c r="B182" s="197"/>
      <c r="C182" s="197"/>
      <c r="D182" s="199"/>
      <c r="E182" s="198"/>
      <c r="F182" s="199"/>
      <c r="G182" s="201"/>
      <c r="H182" s="201"/>
      <c r="I182" s="205"/>
    </row>
    <row r="183" spans="1:9" ht="15.75" hidden="1">
      <c r="A183" s="203" t="s">
        <v>181</v>
      </c>
      <c r="B183" s="197"/>
      <c r="C183" s="197"/>
      <c r="D183" s="199"/>
      <c r="E183" s="198"/>
      <c r="F183" s="199"/>
      <c r="G183" s="201"/>
      <c r="H183" s="201"/>
      <c r="I183" s="205"/>
    </row>
    <row r="184" spans="1:9" ht="15.75" hidden="1">
      <c r="A184" s="203" t="s">
        <v>182</v>
      </c>
      <c r="B184" s="197"/>
      <c r="C184" s="197"/>
      <c r="D184" s="199"/>
      <c r="E184" s="198"/>
      <c r="F184" s="199"/>
      <c r="G184" s="201"/>
      <c r="H184" s="201"/>
      <c r="I184" s="205"/>
    </row>
    <row r="185" spans="1:9" ht="15.75" hidden="1">
      <c r="A185" s="203" t="s">
        <v>183</v>
      </c>
      <c r="B185" s="197"/>
      <c r="C185" s="197"/>
      <c r="D185" s="199"/>
      <c r="E185" s="198"/>
      <c r="F185" s="199"/>
      <c r="G185" s="201"/>
      <c r="H185" s="201"/>
      <c r="I185" s="205"/>
    </row>
    <row r="186" spans="1:9" ht="15.75" hidden="1">
      <c r="A186" s="196" t="s">
        <v>206</v>
      </c>
      <c r="B186" s="197"/>
      <c r="C186" s="197"/>
      <c r="D186" s="199"/>
      <c r="E186" s="198"/>
      <c r="F186" s="199"/>
      <c r="G186" s="217"/>
      <c r="H186" s="201"/>
      <c r="I186" s="202"/>
    </row>
    <row r="187" spans="1:9" ht="15.75" customHeight="1" hidden="1">
      <c r="A187" s="405" t="s">
        <v>184</v>
      </c>
      <c r="B187" s="406"/>
      <c r="C187" s="406"/>
      <c r="D187" s="199"/>
      <c r="E187" s="198"/>
      <c r="F187" s="199"/>
      <c r="G187" s="201"/>
      <c r="H187" s="201"/>
      <c r="I187" s="202"/>
    </row>
    <row r="188" spans="1:9" ht="15.75" hidden="1">
      <c r="A188" s="196" t="s">
        <v>185</v>
      </c>
      <c r="B188" s="197"/>
      <c r="C188" s="197"/>
      <c r="D188" s="199"/>
      <c r="E188" s="198"/>
      <c r="F188" s="199"/>
      <c r="G188" s="217"/>
      <c r="H188" s="201"/>
      <c r="I188" s="202"/>
    </row>
    <row r="189" spans="1:9" ht="15.75" hidden="1">
      <c r="A189" s="203" t="s">
        <v>217</v>
      </c>
      <c r="B189" s="197"/>
      <c r="C189" s="197"/>
      <c r="D189" s="199"/>
      <c r="E189" s="198"/>
      <c r="F189" s="199"/>
      <c r="G189" s="201"/>
      <c r="H189" s="201"/>
      <c r="I189" s="205"/>
    </row>
    <row r="190" spans="1:9" ht="15.75" hidden="1">
      <c r="A190" s="203" t="s">
        <v>181</v>
      </c>
      <c r="B190" s="197"/>
      <c r="C190" s="197"/>
      <c r="D190" s="199"/>
      <c r="E190" s="198"/>
      <c r="F190" s="199"/>
      <c r="G190" s="201"/>
      <c r="H190" s="201"/>
      <c r="I190" s="205"/>
    </row>
    <row r="191" spans="1:9" ht="15.75" hidden="1">
      <c r="A191" s="203" t="s">
        <v>182</v>
      </c>
      <c r="B191" s="197"/>
      <c r="C191" s="197"/>
      <c r="D191" s="199"/>
      <c r="E191" s="198"/>
      <c r="F191" s="199"/>
      <c r="G191" s="201"/>
      <c r="H191" s="201"/>
      <c r="I191" s="205"/>
    </row>
    <row r="192" spans="1:9" ht="15.75" hidden="1">
      <c r="A192" s="203" t="s">
        <v>183</v>
      </c>
      <c r="B192" s="197"/>
      <c r="C192" s="197"/>
      <c r="D192" s="199"/>
      <c r="E192" s="198"/>
      <c r="F192" s="199"/>
      <c r="G192" s="201"/>
      <c r="H192" s="201"/>
      <c r="I192" s="205"/>
    </row>
    <row r="193" spans="1:9" ht="15.75" hidden="1">
      <c r="A193" s="196" t="s">
        <v>206</v>
      </c>
      <c r="B193" s="197"/>
      <c r="C193" s="197"/>
      <c r="D193" s="199"/>
      <c r="E193" s="198"/>
      <c r="F193" s="199"/>
      <c r="G193" s="217"/>
      <c r="H193" s="201"/>
      <c r="I193" s="202"/>
    </row>
    <row r="194" spans="1:9" ht="15.75" customHeight="1" hidden="1">
      <c r="A194" s="405" t="s">
        <v>208</v>
      </c>
      <c r="B194" s="406"/>
      <c r="C194" s="406"/>
      <c r="D194" s="199"/>
      <c r="E194" s="198"/>
      <c r="F194" s="199"/>
      <c r="G194" s="201"/>
      <c r="H194" s="201"/>
      <c r="I194" s="205"/>
    </row>
    <row r="195" spans="1:9" ht="15.75" hidden="1">
      <c r="A195" s="203" t="s">
        <v>186</v>
      </c>
      <c r="B195" s="197"/>
      <c r="C195" s="197"/>
      <c r="D195" s="199"/>
      <c r="E195" s="198"/>
      <c r="F195" s="199"/>
      <c r="G195" s="217"/>
      <c r="H195" s="201"/>
      <c r="I195" s="202"/>
    </row>
    <row r="196" spans="1:9" ht="15.75" hidden="1">
      <c r="A196" s="206" t="s">
        <v>207</v>
      </c>
      <c r="B196" s="207"/>
      <c r="C196" s="207"/>
      <c r="D196" s="209"/>
      <c r="E196" s="208"/>
      <c r="F196" s="209"/>
      <c r="G196" s="218"/>
      <c r="H196" s="211"/>
      <c r="I196" s="212"/>
    </row>
    <row r="197" spans="1:9" ht="15.75" hidden="1">
      <c r="A197" s="214" t="s">
        <v>190</v>
      </c>
      <c r="B197" s="180"/>
      <c r="C197" s="180"/>
      <c r="D197" s="180"/>
      <c r="E197" s="180"/>
      <c r="F197" s="180"/>
      <c r="G197" s="180"/>
      <c r="H197" s="180"/>
      <c r="I197" s="215"/>
    </row>
    <row r="198" spans="1:9" ht="15" customHeight="1" hidden="1">
      <c r="A198" s="411" t="s">
        <v>176</v>
      </c>
      <c r="B198" s="412"/>
      <c r="C198" s="413"/>
      <c r="D198" s="408" t="s">
        <v>210</v>
      </c>
      <c r="E198" s="408" t="s">
        <v>211</v>
      </c>
      <c r="F198" s="408" t="s">
        <v>212</v>
      </c>
      <c r="G198" s="408" t="s">
        <v>213</v>
      </c>
      <c r="H198" s="408" t="s">
        <v>214</v>
      </c>
      <c r="I198" s="408" t="s">
        <v>166</v>
      </c>
    </row>
    <row r="199" spans="1:9" ht="15" customHeight="1" hidden="1">
      <c r="A199" s="414"/>
      <c r="B199" s="415"/>
      <c r="C199" s="416"/>
      <c r="D199" s="409"/>
      <c r="E199" s="409"/>
      <c r="F199" s="409"/>
      <c r="G199" s="409"/>
      <c r="H199" s="409"/>
      <c r="I199" s="409"/>
    </row>
    <row r="200" spans="1:9" ht="15" customHeight="1" hidden="1">
      <c r="A200" s="417"/>
      <c r="B200" s="418"/>
      <c r="C200" s="419"/>
      <c r="D200" s="410"/>
      <c r="E200" s="410"/>
      <c r="F200" s="410"/>
      <c r="G200" s="410"/>
      <c r="H200" s="410"/>
      <c r="I200" s="410"/>
    </row>
    <row r="201" spans="1:9" ht="15.75" customHeight="1" hidden="1">
      <c r="A201" s="402" t="s">
        <v>204</v>
      </c>
      <c r="B201" s="403"/>
      <c r="C201" s="404"/>
      <c r="D201" s="191"/>
      <c r="E201" s="192"/>
      <c r="F201" s="191"/>
      <c r="G201" s="193"/>
      <c r="H201" s="194"/>
      <c r="I201" s="195"/>
    </row>
    <row r="202" spans="1:9" ht="15.75" hidden="1">
      <c r="A202" s="196" t="s">
        <v>185</v>
      </c>
      <c r="B202" s="197"/>
      <c r="C202" s="197"/>
      <c r="D202" s="198"/>
      <c r="E202" s="199"/>
      <c r="F202" s="198"/>
      <c r="G202" s="200"/>
      <c r="H202" s="201"/>
      <c r="I202" s="202"/>
    </row>
    <row r="203" spans="1:9" ht="15.75" hidden="1">
      <c r="A203" s="203" t="s">
        <v>178</v>
      </c>
      <c r="B203" s="197"/>
      <c r="C203" s="197"/>
      <c r="D203" s="198"/>
      <c r="E203" s="199"/>
      <c r="F203" s="198"/>
      <c r="G203" s="204"/>
      <c r="H203" s="201"/>
      <c r="I203" s="205"/>
    </row>
    <row r="204" spans="1:9" ht="15.75" hidden="1">
      <c r="A204" s="203" t="s">
        <v>215</v>
      </c>
      <c r="B204" s="197"/>
      <c r="C204" s="197"/>
      <c r="D204" s="198"/>
      <c r="E204" s="199"/>
      <c r="F204" s="198"/>
      <c r="G204" s="204"/>
      <c r="H204" s="201"/>
      <c r="I204" s="205"/>
    </row>
    <row r="205" spans="1:9" ht="15.75" hidden="1">
      <c r="A205" s="203" t="s">
        <v>216</v>
      </c>
      <c r="B205" s="197"/>
      <c r="C205" s="197"/>
      <c r="D205" s="198"/>
      <c r="E205" s="199"/>
      <c r="F205" s="198"/>
      <c r="G205" s="204"/>
      <c r="H205" s="201"/>
      <c r="I205" s="205"/>
    </row>
    <row r="206" spans="1:9" ht="15.75" hidden="1">
      <c r="A206" s="203" t="s">
        <v>180</v>
      </c>
      <c r="B206" s="197"/>
      <c r="C206" s="197"/>
      <c r="D206" s="198"/>
      <c r="E206" s="199"/>
      <c r="F206" s="198"/>
      <c r="G206" s="204"/>
      <c r="H206" s="201"/>
      <c r="I206" s="205"/>
    </row>
    <row r="207" spans="1:9" ht="15.75" hidden="1">
      <c r="A207" s="203" t="s">
        <v>182</v>
      </c>
      <c r="B207" s="197"/>
      <c r="C207" s="197"/>
      <c r="D207" s="198"/>
      <c r="E207" s="199"/>
      <c r="F207" s="198"/>
      <c r="G207" s="204"/>
      <c r="H207" s="201"/>
      <c r="I207" s="205"/>
    </row>
    <row r="208" spans="1:9" ht="15.75" hidden="1">
      <c r="A208" s="196" t="s">
        <v>206</v>
      </c>
      <c r="B208" s="197"/>
      <c r="C208" s="197"/>
      <c r="D208" s="198"/>
      <c r="E208" s="199"/>
      <c r="F208" s="198"/>
      <c r="G208" s="200"/>
      <c r="H208" s="201"/>
      <c r="I208" s="202"/>
    </row>
    <row r="209" spans="1:9" ht="15.75" customHeight="1" hidden="1">
      <c r="A209" s="405" t="s">
        <v>184</v>
      </c>
      <c r="B209" s="406"/>
      <c r="C209" s="407"/>
      <c r="D209" s="198"/>
      <c r="E209" s="199"/>
      <c r="F209" s="198"/>
      <c r="G209" s="204"/>
      <c r="H209" s="201"/>
      <c r="I209" s="202"/>
    </row>
    <row r="210" spans="1:9" ht="15.75" hidden="1">
      <c r="A210" s="196" t="s">
        <v>185</v>
      </c>
      <c r="B210" s="197"/>
      <c r="C210" s="197"/>
      <c r="D210" s="198"/>
      <c r="E210" s="199"/>
      <c r="F210" s="198"/>
      <c r="G210" s="200"/>
      <c r="H210" s="201"/>
      <c r="I210" s="202"/>
    </row>
    <row r="211" spans="1:9" ht="15.75" hidden="1">
      <c r="A211" s="203" t="s">
        <v>217</v>
      </c>
      <c r="B211" s="197"/>
      <c r="C211" s="197"/>
      <c r="D211" s="198"/>
      <c r="E211" s="199"/>
      <c r="F211" s="198"/>
      <c r="G211" s="204"/>
      <c r="H211" s="201"/>
      <c r="I211" s="205"/>
    </row>
    <row r="212" spans="1:9" ht="15.75" hidden="1">
      <c r="A212" s="203" t="s">
        <v>182</v>
      </c>
      <c r="B212" s="197"/>
      <c r="C212" s="197"/>
      <c r="D212" s="198"/>
      <c r="E212" s="199"/>
      <c r="F212" s="198"/>
      <c r="G212" s="204"/>
      <c r="H212" s="201"/>
      <c r="I212" s="205"/>
    </row>
    <row r="213" spans="1:9" ht="15.75" hidden="1">
      <c r="A213" s="203" t="s">
        <v>183</v>
      </c>
      <c r="B213" s="197"/>
      <c r="C213" s="197"/>
      <c r="D213" s="198"/>
      <c r="E213" s="199"/>
      <c r="F213" s="198"/>
      <c r="G213" s="204"/>
      <c r="H213" s="201"/>
      <c r="I213" s="205"/>
    </row>
    <row r="214" spans="1:9" ht="15.75" hidden="1">
      <c r="A214" s="196" t="s">
        <v>206</v>
      </c>
      <c r="B214" s="197"/>
      <c r="C214" s="197"/>
      <c r="D214" s="198"/>
      <c r="E214" s="199"/>
      <c r="F214" s="198"/>
      <c r="G214" s="200"/>
      <c r="H214" s="201"/>
      <c r="I214" s="202"/>
    </row>
    <row r="215" spans="1:9" ht="15.75" customHeight="1" hidden="1">
      <c r="A215" s="405" t="s">
        <v>209</v>
      </c>
      <c r="B215" s="406"/>
      <c r="C215" s="407"/>
      <c r="D215" s="198"/>
      <c r="E215" s="199"/>
      <c r="F215" s="198"/>
      <c r="G215" s="204"/>
      <c r="H215" s="201"/>
      <c r="I215" s="205"/>
    </row>
    <row r="216" spans="1:9" ht="15.75" hidden="1">
      <c r="A216" s="203" t="s">
        <v>186</v>
      </c>
      <c r="B216" s="197"/>
      <c r="C216" s="197"/>
      <c r="D216" s="198"/>
      <c r="E216" s="199"/>
      <c r="F216" s="198"/>
      <c r="G216" s="200"/>
      <c r="H216" s="201"/>
      <c r="I216" s="202"/>
    </row>
    <row r="217" spans="1:9" ht="15.75" hidden="1">
      <c r="A217" s="206" t="s">
        <v>207</v>
      </c>
      <c r="B217" s="207"/>
      <c r="C217" s="207"/>
      <c r="D217" s="208"/>
      <c r="E217" s="209"/>
      <c r="F217" s="208"/>
      <c r="G217" s="210"/>
      <c r="H217" s="211"/>
      <c r="I217" s="212"/>
    </row>
    <row r="218" spans="1:9" ht="15.75" hidden="1">
      <c r="A218" s="219"/>
      <c r="B218" s="220"/>
      <c r="C218" s="220"/>
      <c r="D218" s="221"/>
      <c r="E218" s="221"/>
      <c r="F218" s="221"/>
      <c r="G218" s="222"/>
      <c r="H218" s="223"/>
      <c r="I218" s="224"/>
    </row>
    <row r="219" spans="1:9" ht="15.75">
      <c r="A219" s="214" t="s">
        <v>485</v>
      </c>
      <c r="B219" s="180"/>
      <c r="C219" s="180"/>
      <c r="D219" s="180"/>
      <c r="E219" s="180"/>
      <c r="F219" s="429" t="s">
        <v>687</v>
      </c>
      <c r="G219" s="430"/>
      <c r="H219" s="427">
        <v>40544</v>
      </c>
      <c r="I219" s="428"/>
    </row>
    <row r="220" spans="1:9" ht="15.75">
      <c r="A220" s="225" t="s">
        <v>486</v>
      </c>
      <c r="B220" s="154"/>
      <c r="C220" s="154"/>
      <c r="D220" s="154"/>
      <c r="E220" s="154"/>
      <c r="F220" s="450">
        <v>205487710300</v>
      </c>
      <c r="G220" s="451"/>
      <c r="H220" s="450">
        <v>3843665646</v>
      </c>
      <c r="I220" s="451"/>
    </row>
    <row r="221" spans="1:9" ht="15.75">
      <c r="A221" s="157" t="s">
        <v>487</v>
      </c>
      <c r="B221" s="158"/>
      <c r="C221" s="158"/>
      <c r="D221" s="158"/>
      <c r="E221" s="158"/>
      <c r="F221" s="157"/>
      <c r="G221" s="158"/>
      <c r="H221" s="157"/>
      <c r="I221" s="213"/>
    </row>
    <row r="222" spans="1:9" ht="18.75" customHeight="1">
      <c r="A222" s="161" t="s">
        <v>488</v>
      </c>
      <c r="B222" s="162"/>
      <c r="C222" s="162"/>
      <c r="D222" s="162"/>
      <c r="E222" s="162"/>
      <c r="F222" s="161"/>
      <c r="G222" s="162"/>
      <c r="H222" s="161"/>
      <c r="I222" s="227"/>
    </row>
    <row r="223" spans="1:9" ht="15" customHeight="1">
      <c r="A223" s="161"/>
      <c r="B223" s="162"/>
      <c r="C223" s="162"/>
      <c r="D223" s="162"/>
      <c r="E223" s="162"/>
      <c r="F223" s="162"/>
      <c r="G223" s="162"/>
      <c r="H223" s="162"/>
      <c r="I223" s="227"/>
    </row>
    <row r="224" spans="1:9" ht="15.75">
      <c r="A224" s="158"/>
      <c r="B224" s="158"/>
      <c r="C224" s="158"/>
      <c r="D224" s="158"/>
      <c r="E224" s="158"/>
      <c r="F224" s="188"/>
      <c r="G224" s="188"/>
      <c r="H224" s="188"/>
      <c r="I224" s="188"/>
    </row>
    <row r="225" spans="1:9" ht="15.75">
      <c r="A225" s="158"/>
      <c r="B225" s="158"/>
      <c r="C225" s="158"/>
      <c r="D225" s="158"/>
      <c r="E225" s="158"/>
      <c r="F225" s="188"/>
      <c r="G225" s="188"/>
      <c r="H225" s="188"/>
      <c r="I225" s="188"/>
    </row>
    <row r="226" spans="1:9" ht="15.75">
      <c r="A226" s="158"/>
      <c r="B226" s="158"/>
      <c r="C226" s="158"/>
      <c r="D226" s="158"/>
      <c r="E226" s="158"/>
      <c r="F226" s="188"/>
      <c r="G226" s="188"/>
      <c r="H226" s="188"/>
      <c r="I226" s="188"/>
    </row>
    <row r="227" spans="1:9" ht="15.75">
      <c r="A227" s="158"/>
      <c r="B227" s="158"/>
      <c r="C227" s="158"/>
      <c r="D227" s="158"/>
      <c r="E227" s="158"/>
      <c r="F227" s="188"/>
      <c r="G227" s="188"/>
      <c r="H227" s="188"/>
      <c r="I227" s="188"/>
    </row>
    <row r="228" spans="1:9" ht="15.75">
      <c r="A228" s="158"/>
      <c r="B228" s="158"/>
      <c r="C228" s="158"/>
      <c r="D228" s="158"/>
      <c r="E228" s="158"/>
      <c r="F228" s="188"/>
      <c r="G228" s="188"/>
      <c r="H228" s="188"/>
      <c r="I228" s="188"/>
    </row>
    <row r="229" spans="1:9" ht="15.75">
      <c r="A229" s="158"/>
      <c r="B229" s="158"/>
      <c r="C229" s="158"/>
      <c r="D229" s="158"/>
      <c r="E229" s="158"/>
      <c r="F229" s="188"/>
      <c r="G229" s="188"/>
      <c r="H229" s="188"/>
      <c r="I229" s="188"/>
    </row>
    <row r="230" spans="1:9" ht="15.75">
      <c r="A230" s="158"/>
      <c r="B230" s="158"/>
      <c r="C230" s="158"/>
      <c r="D230" s="158"/>
      <c r="E230" s="158"/>
      <c r="F230" s="188"/>
      <c r="G230" s="188"/>
      <c r="H230" s="188"/>
      <c r="I230" s="188"/>
    </row>
    <row r="231" spans="1:9" ht="15.75">
      <c r="A231" s="158"/>
      <c r="B231" s="158"/>
      <c r="C231" s="158"/>
      <c r="D231" s="158"/>
      <c r="E231" s="158"/>
      <c r="F231" s="188"/>
      <c r="G231" s="188"/>
      <c r="H231" s="188"/>
      <c r="I231" s="188"/>
    </row>
    <row r="232" spans="1:9" ht="15.75">
      <c r="A232" s="158"/>
      <c r="B232" s="158"/>
      <c r="C232" s="158"/>
      <c r="D232" s="158"/>
      <c r="E232" s="158"/>
      <c r="F232" s="188"/>
      <c r="G232" s="188"/>
      <c r="H232" s="188"/>
      <c r="I232" s="188"/>
    </row>
    <row r="233" spans="1:9" ht="15.75">
      <c r="A233" s="158"/>
      <c r="B233" s="158"/>
      <c r="C233" s="158"/>
      <c r="D233" s="158"/>
      <c r="E233" s="158"/>
      <c r="F233" s="188"/>
      <c r="G233" s="188"/>
      <c r="H233" s="188"/>
      <c r="I233" s="188"/>
    </row>
    <row r="234" spans="1:9" ht="15">
      <c r="A234" s="22"/>
      <c r="B234" s="22"/>
      <c r="C234" s="22"/>
      <c r="D234" s="22"/>
      <c r="E234" s="22"/>
      <c r="F234" s="31"/>
      <c r="G234" s="31"/>
      <c r="H234" s="31"/>
      <c r="I234" s="31"/>
    </row>
    <row r="235" spans="1:9" ht="15">
      <c r="A235" s="22"/>
      <c r="B235" s="22"/>
      <c r="C235" s="22"/>
      <c r="D235" s="22"/>
      <c r="E235" s="22"/>
      <c r="F235" s="31"/>
      <c r="G235" s="31"/>
      <c r="H235" s="31"/>
      <c r="I235" s="31"/>
    </row>
    <row r="236" spans="1:9" ht="15">
      <c r="A236" s="22"/>
      <c r="B236" s="22"/>
      <c r="C236" s="22"/>
      <c r="D236" s="22"/>
      <c r="E236" s="22"/>
      <c r="F236" s="31"/>
      <c r="G236" s="31"/>
      <c r="H236" s="31"/>
      <c r="I236" s="31"/>
    </row>
    <row r="237" spans="1:9" ht="15">
      <c r="A237" s="22"/>
      <c r="B237" s="22"/>
      <c r="C237" s="22"/>
      <c r="D237" s="22"/>
      <c r="E237" s="22"/>
      <c r="F237" s="31"/>
      <c r="G237" s="31"/>
      <c r="H237" s="31"/>
      <c r="I237" s="31"/>
    </row>
    <row r="238" spans="1:9" ht="15">
      <c r="A238" s="22"/>
      <c r="B238" s="22"/>
      <c r="C238" s="22"/>
      <c r="D238" s="22"/>
      <c r="E238" s="22"/>
      <c r="F238" s="31"/>
      <c r="G238" s="31"/>
      <c r="H238" s="31"/>
      <c r="I238" s="31"/>
    </row>
    <row r="239" spans="1:9" ht="15">
      <c r="A239" s="22"/>
      <c r="B239" s="22"/>
      <c r="C239" s="22"/>
      <c r="D239" s="22"/>
      <c r="E239" s="22"/>
      <c r="F239" s="31"/>
      <c r="G239" s="31"/>
      <c r="H239" s="31"/>
      <c r="I239" s="31"/>
    </row>
    <row r="240" spans="1:9" ht="15">
      <c r="A240" s="22"/>
      <c r="B240" s="22"/>
      <c r="C240" s="22"/>
      <c r="D240" s="22"/>
      <c r="E240" s="22"/>
      <c r="F240" s="31"/>
      <c r="G240" s="31"/>
      <c r="H240" s="31"/>
      <c r="I240" s="31"/>
    </row>
    <row r="241" spans="1:9" ht="15">
      <c r="A241" s="22"/>
      <c r="B241" s="22"/>
      <c r="C241" s="22"/>
      <c r="D241" s="22"/>
      <c r="E241" s="22"/>
      <c r="F241" s="31"/>
      <c r="G241" s="31"/>
      <c r="H241" s="31"/>
      <c r="I241" s="31"/>
    </row>
    <row r="242" spans="1:9" ht="15">
      <c r="A242" s="22"/>
      <c r="B242" s="22"/>
      <c r="C242" s="22"/>
      <c r="D242" s="22"/>
      <c r="E242" s="22"/>
      <c r="F242" s="31"/>
      <c r="G242" s="31"/>
      <c r="H242" s="31"/>
      <c r="I242" s="31"/>
    </row>
    <row r="243" spans="1:9" ht="15">
      <c r="A243" s="22"/>
      <c r="B243" s="22"/>
      <c r="C243" s="22"/>
      <c r="D243" s="22"/>
      <c r="E243" s="22"/>
      <c r="F243" s="31"/>
      <c r="G243" s="31"/>
      <c r="H243" s="31"/>
      <c r="I243" s="31"/>
    </row>
    <row r="244" spans="1:9" ht="15">
      <c r="A244" s="22"/>
      <c r="B244" s="22"/>
      <c r="C244" s="22"/>
      <c r="D244" s="22"/>
      <c r="E244" s="22"/>
      <c r="F244" s="31"/>
      <c r="G244" s="31"/>
      <c r="H244" s="31"/>
      <c r="I244" s="31"/>
    </row>
    <row r="245" spans="1:9" ht="15">
      <c r="A245" s="22"/>
      <c r="B245" s="22"/>
      <c r="C245" s="22"/>
      <c r="D245" s="22"/>
      <c r="E245" s="22"/>
      <c r="F245" s="31"/>
      <c r="G245" s="31"/>
      <c r="H245" s="31"/>
      <c r="I245" s="31"/>
    </row>
    <row r="246" spans="1:9" ht="15">
      <c r="A246" s="22"/>
      <c r="B246" s="22"/>
      <c r="C246" s="22"/>
      <c r="D246" s="22"/>
      <c r="E246" s="22"/>
      <c r="F246" s="31"/>
      <c r="G246" s="31"/>
      <c r="H246" s="31"/>
      <c r="I246" s="31"/>
    </row>
    <row r="247" spans="1:9" ht="15">
      <c r="A247" s="22"/>
      <c r="B247" s="22"/>
      <c r="C247" s="22"/>
      <c r="D247" s="22"/>
      <c r="E247" s="22"/>
      <c r="F247" s="31"/>
      <c r="G247" s="31"/>
      <c r="H247" s="31"/>
      <c r="I247" s="31"/>
    </row>
    <row r="248" spans="1:9" ht="15">
      <c r="A248" s="22"/>
      <c r="B248" s="22"/>
      <c r="C248" s="22"/>
      <c r="D248" s="22"/>
      <c r="E248" s="22"/>
      <c r="F248" s="31"/>
      <c r="G248" s="31"/>
      <c r="H248" s="31"/>
      <c r="I248" s="31"/>
    </row>
    <row r="249" spans="1:9" ht="15">
      <c r="A249" s="22"/>
      <c r="B249" s="22"/>
      <c r="C249" s="22"/>
      <c r="D249" s="22"/>
      <c r="E249" s="22"/>
      <c r="F249" s="31"/>
      <c r="G249" s="31"/>
      <c r="H249" s="31"/>
      <c r="I249" s="31"/>
    </row>
    <row r="250" spans="1:9" ht="15">
      <c r="A250" s="22"/>
      <c r="B250" s="22"/>
      <c r="C250" s="22"/>
      <c r="D250" s="22"/>
      <c r="E250" s="22"/>
      <c r="F250" s="31"/>
      <c r="G250" s="31"/>
      <c r="H250" s="31"/>
      <c r="I250" s="31"/>
    </row>
    <row r="251" spans="1:9" ht="15">
      <c r="A251" s="22"/>
      <c r="B251" s="22"/>
      <c r="C251" s="22"/>
      <c r="D251" s="22"/>
      <c r="E251" s="22"/>
      <c r="F251" s="31"/>
      <c r="G251" s="31"/>
      <c r="H251" s="31"/>
      <c r="I251" s="31"/>
    </row>
    <row r="252" spans="1:9" ht="15">
      <c r="A252" s="22"/>
      <c r="B252" s="22"/>
      <c r="C252" s="22"/>
      <c r="D252" s="22"/>
      <c r="E252" s="22"/>
      <c r="F252" s="31"/>
      <c r="G252" s="31"/>
      <c r="H252" s="31"/>
      <c r="I252" s="31"/>
    </row>
    <row r="253" spans="1:9" ht="15">
      <c r="A253" s="22"/>
      <c r="B253" s="22"/>
      <c r="C253" s="22"/>
      <c r="D253" s="22"/>
      <c r="E253" s="22"/>
      <c r="F253" s="31"/>
      <c r="G253" s="31"/>
      <c r="H253" s="31"/>
      <c r="I253" s="31"/>
    </row>
    <row r="254" spans="1:9" ht="15">
      <c r="A254" s="22"/>
      <c r="B254" s="22"/>
      <c r="C254" s="22"/>
      <c r="D254" s="22"/>
      <c r="E254" s="22"/>
      <c r="F254" s="31"/>
      <c r="G254" s="31"/>
      <c r="H254" s="31"/>
      <c r="I254" s="31"/>
    </row>
    <row r="255" spans="1:9" ht="15">
      <c r="A255" s="22"/>
      <c r="B255" s="22"/>
      <c r="C255" s="22"/>
      <c r="D255" s="22"/>
      <c r="E255" s="22"/>
      <c r="F255" s="31"/>
      <c r="G255" s="31"/>
      <c r="H255" s="31"/>
      <c r="I255" s="31"/>
    </row>
    <row r="256" spans="1:9" ht="15">
      <c r="A256" s="36"/>
      <c r="B256" s="36"/>
      <c r="C256" s="36"/>
      <c r="D256" s="36"/>
      <c r="E256" s="36"/>
      <c r="F256" s="37"/>
      <c r="G256" s="37"/>
      <c r="H256" s="37"/>
      <c r="I256" s="37"/>
    </row>
    <row r="257" spans="1:9" ht="15.75">
      <c r="A257" s="38"/>
      <c r="B257" s="39"/>
      <c r="C257" s="39"/>
      <c r="D257" s="39"/>
      <c r="E257" s="39"/>
      <c r="F257" s="40"/>
      <c r="G257" s="40"/>
      <c r="H257" s="40"/>
      <c r="I257" s="40"/>
    </row>
    <row r="258" spans="1:9" ht="15.75">
      <c r="A258" s="28"/>
      <c r="B258" s="22"/>
      <c r="C258" s="22"/>
      <c r="D258" s="22"/>
      <c r="E258" s="22"/>
      <c r="F258" s="31"/>
      <c r="G258" s="31"/>
      <c r="H258" s="31"/>
      <c r="I258" s="31"/>
    </row>
    <row r="259" spans="1:9" ht="15.75">
      <c r="A259" s="28"/>
      <c r="B259" s="22"/>
      <c r="C259" s="22"/>
      <c r="D259" s="22"/>
      <c r="E259" s="22"/>
      <c r="F259" s="31"/>
      <c r="G259" s="31"/>
      <c r="H259" s="31"/>
      <c r="I259" s="31"/>
    </row>
    <row r="260" spans="1:9" ht="15.75">
      <c r="A260" s="28"/>
      <c r="B260" s="22"/>
      <c r="C260" s="22"/>
      <c r="D260" s="22"/>
      <c r="E260" s="22"/>
      <c r="F260" s="31"/>
      <c r="G260" s="31"/>
      <c r="H260" s="31"/>
      <c r="I260" s="31"/>
    </row>
    <row r="261" spans="1:9" ht="15.75">
      <c r="A261" s="28"/>
      <c r="B261" s="22"/>
      <c r="C261" s="22"/>
      <c r="D261" s="22"/>
      <c r="E261" s="22"/>
      <c r="F261" s="31"/>
      <c r="G261" s="31"/>
      <c r="H261" s="31"/>
      <c r="I261" s="31"/>
    </row>
  </sheetData>
  <sheetProtection password="DAF5" sheet="1" objects="1" scenarios="1"/>
  <mergeCells count="174">
    <mergeCell ref="F113:G113"/>
    <mergeCell ref="H111:I111"/>
    <mergeCell ref="H104:I104"/>
    <mergeCell ref="H105:I105"/>
    <mergeCell ref="A88:D88"/>
    <mergeCell ref="A89:G89"/>
    <mergeCell ref="A91:F91"/>
    <mergeCell ref="H113:I113"/>
    <mergeCell ref="H106:I106"/>
    <mergeCell ref="H107:I107"/>
    <mergeCell ref="H108:I108"/>
    <mergeCell ref="H112:I112"/>
    <mergeCell ref="A86:E86"/>
    <mergeCell ref="A87:F87"/>
    <mergeCell ref="H114:I114"/>
    <mergeCell ref="H109:I109"/>
    <mergeCell ref="H110:I110"/>
    <mergeCell ref="A102:E102"/>
    <mergeCell ref="F102:G102"/>
    <mergeCell ref="H102:I102"/>
    <mergeCell ref="A108:E108"/>
    <mergeCell ref="H103:I103"/>
    <mergeCell ref="A47:E47"/>
    <mergeCell ref="A50:F50"/>
    <mergeCell ref="A51:G51"/>
    <mergeCell ref="A52:F52"/>
    <mergeCell ref="A82:I82"/>
    <mergeCell ref="A84:H84"/>
    <mergeCell ref="F114:G114"/>
    <mergeCell ref="F109:G109"/>
    <mergeCell ref="F110:G110"/>
    <mergeCell ref="F111:G111"/>
    <mergeCell ref="F112:G112"/>
    <mergeCell ref="A34:I34"/>
    <mergeCell ref="A35:C35"/>
    <mergeCell ref="A36:D36"/>
    <mergeCell ref="A39:I39"/>
    <mergeCell ref="A40:H40"/>
    <mergeCell ref="H141:I141"/>
    <mergeCell ref="F220:G220"/>
    <mergeCell ref="H220:I220"/>
    <mergeCell ref="H145:I145"/>
    <mergeCell ref="H144:I144"/>
    <mergeCell ref="H143:I143"/>
    <mergeCell ref="H142:I142"/>
    <mergeCell ref="H175:H177"/>
    <mergeCell ref="I175:I177"/>
    <mergeCell ref="G198:G200"/>
    <mergeCell ref="F144:G144"/>
    <mergeCell ref="F145:G145"/>
    <mergeCell ref="F141:G141"/>
    <mergeCell ref="F138:G138"/>
    <mergeCell ref="F139:G139"/>
    <mergeCell ref="F142:G142"/>
    <mergeCell ref="F143:G143"/>
    <mergeCell ref="F116:G116"/>
    <mergeCell ref="F117:G117"/>
    <mergeCell ref="F118:G118"/>
    <mergeCell ref="F132:G132"/>
    <mergeCell ref="F133:G133"/>
    <mergeCell ref="F137:G137"/>
    <mergeCell ref="F134:G134"/>
    <mergeCell ref="A127:E127"/>
    <mergeCell ref="F136:G136"/>
    <mergeCell ref="F119:G119"/>
    <mergeCell ref="F120:G120"/>
    <mergeCell ref="F121:G121"/>
    <mergeCell ref="F131:G131"/>
    <mergeCell ref="F122:G122"/>
    <mergeCell ref="F123:G123"/>
    <mergeCell ref="F124:G124"/>
    <mergeCell ref="F125:G125"/>
    <mergeCell ref="F126:G126"/>
    <mergeCell ref="F127:G127"/>
    <mergeCell ref="F129:G129"/>
    <mergeCell ref="F130:G130"/>
    <mergeCell ref="H116:I116"/>
    <mergeCell ref="G101:I101"/>
    <mergeCell ref="F103:G103"/>
    <mergeCell ref="F104:G104"/>
    <mergeCell ref="F105:G105"/>
    <mergeCell ref="A1:E1"/>
    <mergeCell ref="A5:I5"/>
    <mergeCell ref="A6:I6"/>
    <mergeCell ref="G3:J3"/>
    <mergeCell ref="F115:G115"/>
    <mergeCell ref="H139:I139"/>
    <mergeCell ref="H138:I138"/>
    <mergeCell ref="H137:I137"/>
    <mergeCell ref="H136:I136"/>
    <mergeCell ref="H129:I129"/>
    <mergeCell ref="H127:I127"/>
    <mergeCell ref="A151:C151"/>
    <mergeCell ref="A160:C160"/>
    <mergeCell ref="A167:C167"/>
    <mergeCell ref="E175:E177"/>
    <mergeCell ref="A175:D177"/>
    <mergeCell ref="F106:G106"/>
    <mergeCell ref="F107:G107"/>
    <mergeCell ref="F108:G108"/>
    <mergeCell ref="A134:E134"/>
    <mergeCell ref="A145:E145"/>
    <mergeCell ref="A178:C178"/>
    <mergeCell ref="A187:C187"/>
    <mergeCell ref="A194:C194"/>
    <mergeCell ref="H130:I130"/>
    <mergeCell ref="H134:I134"/>
    <mergeCell ref="H132:I132"/>
    <mergeCell ref="H133:I133"/>
    <mergeCell ref="H131:I131"/>
    <mergeCell ref="G148:G150"/>
    <mergeCell ref="H148:H150"/>
    <mergeCell ref="H119:I119"/>
    <mergeCell ref="H126:I126"/>
    <mergeCell ref="H125:I125"/>
    <mergeCell ref="H124:I124"/>
    <mergeCell ref="H123:I123"/>
    <mergeCell ref="H122:I122"/>
    <mergeCell ref="H121:I121"/>
    <mergeCell ref="H219:I219"/>
    <mergeCell ref="I198:I200"/>
    <mergeCell ref="F198:F200"/>
    <mergeCell ref="F219:G219"/>
    <mergeCell ref="G175:G177"/>
    <mergeCell ref="H198:H200"/>
    <mergeCell ref="F175:F177"/>
    <mergeCell ref="H115:I115"/>
    <mergeCell ref="A147:I147"/>
    <mergeCell ref="A148:C150"/>
    <mergeCell ref="D148:D150"/>
    <mergeCell ref="E148:E150"/>
    <mergeCell ref="F148:F150"/>
    <mergeCell ref="I148:I150"/>
    <mergeCell ref="H118:I118"/>
    <mergeCell ref="H117:I117"/>
    <mergeCell ref="H120:I120"/>
    <mergeCell ref="A201:C201"/>
    <mergeCell ref="A209:C209"/>
    <mergeCell ref="A215:C215"/>
    <mergeCell ref="E198:E200"/>
    <mergeCell ref="A198:C200"/>
    <mergeCell ref="D198:D200"/>
    <mergeCell ref="A20:H20"/>
    <mergeCell ref="A16:F16"/>
    <mergeCell ref="A17:D17"/>
    <mergeCell ref="A18:F18"/>
    <mergeCell ref="A10:I10"/>
    <mergeCell ref="A12:I12"/>
    <mergeCell ref="A14:F14"/>
    <mergeCell ref="A15:H15"/>
    <mergeCell ref="A56:I56"/>
    <mergeCell ref="A22:G22"/>
    <mergeCell ref="A23:I23"/>
    <mergeCell ref="A24:I24"/>
    <mergeCell ref="A32:I32"/>
    <mergeCell ref="A28:I28"/>
    <mergeCell ref="A29:H29"/>
    <mergeCell ref="A30:I30"/>
    <mergeCell ref="A31:I31"/>
    <mergeCell ref="A54:G54"/>
    <mergeCell ref="A60:H60"/>
    <mergeCell ref="A61:G61"/>
    <mergeCell ref="A65:E65"/>
    <mergeCell ref="A66:G66"/>
    <mergeCell ref="A57:E57"/>
    <mergeCell ref="A58:C58"/>
    <mergeCell ref="A59:D59"/>
    <mergeCell ref="A75:F75"/>
    <mergeCell ref="A77:I77"/>
    <mergeCell ref="A80:F80"/>
    <mergeCell ref="A67:H67"/>
    <mergeCell ref="A68:H68"/>
    <mergeCell ref="A69:H69"/>
    <mergeCell ref="A73:F73"/>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
      <selection activeCell="F18" sqref="F18"/>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s>
  <sheetData>
    <row r="1" spans="1:9" ht="15.75">
      <c r="A1" s="459" t="s">
        <v>625</v>
      </c>
      <c r="B1" s="459"/>
      <c r="C1" s="459"/>
      <c r="D1" s="459"/>
      <c r="E1" s="459"/>
      <c r="F1" s="459"/>
      <c r="G1" s="459"/>
      <c r="H1" s="459"/>
      <c r="I1" s="459"/>
    </row>
    <row r="2" spans="1:9" ht="15">
      <c r="A2" s="411" t="s">
        <v>490</v>
      </c>
      <c r="B2" s="412"/>
      <c r="C2" s="413"/>
      <c r="D2" s="408" t="s">
        <v>572</v>
      </c>
      <c r="E2" s="408" t="s">
        <v>573</v>
      </c>
      <c r="F2" s="408" t="s">
        <v>626</v>
      </c>
      <c r="G2" s="408" t="s">
        <v>575</v>
      </c>
      <c r="H2" s="408" t="s">
        <v>576</v>
      </c>
      <c r="I2" s="408" t="s">
        <v>569</v>
      </c>
    </row>
    <row r="3" spans="1:9" ht="15">
      <c r="A3" s="460"/>
      <c r="B3" s="461"/>
      <c r="C3" s="462"/>
      <c r="D3" s="466"/>
      <c r="E3" s="466"/>
      <c r="F3" s="468"/>
      <c r="G3" s="468"/>
      <c r="H3" s="468"/>
      <c r="I3" s="466"/>
    </row>
    <row r="4" spans="1:9" ht="5.25" customHeight="1">
      <c r="A4" s="463"/>
      <c r="B4" s="464"/>
      <c r="C4" s="465"/>
      <c r="D4" s="467"/>
      <c r="E4" s="467"/>
      <c r="F4" s="469"/>
      <c r="G4" s="469"/>
      <c r="H4" s="469"/>
      <c r="I4" s="467"/>
    </row>
    <row r="5" spans="1:9" ht="15.75">
      <c r="A5" s="402" t="s">
        <v>627</v>
      </c>
      <c r="B5" s="403"/>
      <c r="C5" s="403"/>
      <c r="D5" s="194"/>
      <c r="E5" s="193"/>
      <c r="F5" s="194"/>
      <c r="G5" s="193"/>
      <c r="H5" s="194"/>
      <c r="I5" s="195"/>
    </row>
    <row r="6" spans="1:9" ht="15">
      <c r="A6" s="196" t="s">
        <v>496</v>
      </c>
      <c r="B6" s="262"/>
      <c r="C6" s="262"/>
      <c r="D6" s="217">
        <v>49838468249</v>
      </c>
      <c r="E6" s="200">
        <v>1334604612</v>
      </c>
      <c r="F6" s="217">
        <v>498026971775</v>
      </c>
      <c r="G6" s="200">
        <v>2513650197</v>
      </c>
      <c r="H6" s="217">
        <v>102857143</v>
      </c>
      <c r="I6" s="202">
        <f aca="true" t="shared" si="0" ref="I6:I23">SUM(D6:H6)</f>
        <v>551816551976</v>
      </c>
    </row>
    <row r="7" spans="1:9" ht="15.75">
      <c r="A7" s="203" t="s">
        <v>497</v>
      </c>
      <c r="B7" s="197"/>
      <c r="C7" s="197"/>
      <c r="D7" s="201"/>
      <c r="E7" s="263"/>
      <c r="F7" s="201">
        <v>890750455</v>
      </c>
      <c r="G7" s="204">
        <f>20545000+20454545+37121000</f>
        <v>78120545</v>
      </c>
      <c r="H7" s="201"/>
      <c r="I7" s="202">
        <f t="shared" si="0"/>
        <v>968871000</v>
      </c>
    </row>
    <row r="8" spans="1:9" ht="15.75">
      <c r="A8" s="203" t="s">
        <v>498</v>
      </c>
      <c r="B8" s="197"/>
      <c r="C8" s="197"/>
      <c r="D8" s="201"/>
      <c r="E8" s="204"/>
      <c r="F8" s="201">
        <v>58669280</v>
      </c>
      <c r="G8" s="204"/>
      <c r="H8" s="201"/>
      <c r="I8" s="202">
        <f t="shared" si="0"/>
        <v>58669280</v>
      </c>
    </row>
    <row r="9" spans="1:9" ht="15.75">
      <c r="A9" s="203" t="s">
        <v>499</v>
      </c>
      <c r="B9" s="197"/>
      <c r="C9" s="197"/>
      <c r="D9" s="201"/>
      <c r="E9" s="204"/>
      <c r="F9" s="201"/>
      <c r="G9" s="204"/>
      <c r="H9" s="201"/>
      <c r="I9" s="202">
        <f t="shared" si="0"/>
        <v>0</v>
      </c>
    </row>
    <row r="10" spans="1:9" ht="15.75">
      <c r="A10" s="203" t="s">
        <v>577</v>
      </c>
      <c r="B10" s="197"/>
      <c r="C10" s="197"/>
      <c r="D10" s="201"/>
      <c r="E10" s="263"/>
      <c r="F10" s="201"/>
      <c r="G10" s="204"/>
      <c r="H10" s="201"/>
      <c r="I10" s="202">
        <f t="shared" si="0"/>
        <v>0</v>
      </c>
    </row>
    <row r="11" spans="1:9" ht="15.75">
      <c r="A11" s="203" t="s">
        <v>501</v>
      </c>
      <c r="B11" s="197"/>
      <c r="C11" s="197"/>
      <c r="D11" s="201">
        <f>4676992277+2210966726</f>
        <v>6887959003</v>
      </c>
      <c r="E11" s="204">
        <f>289299554+537681629</f>
        <v>826981183</v>
      </c>
      <c r="F11" s="201"/>
      <c r="G11" s="204">
        <f>67603350+67603350+68068800+68068800+68068800</f>
        <v>339413100</v>
      </c>
      <c r="H11" s="201"/>
      <c r="I11" s="202">
        <f t="shared" si="0"/>
        <v>8054353286</v>
      </c>
    </row>
    <row r="12" spans="1:9" ht="15.75">
      <c r="A12" s="203" t="s">
        <v>502</v>
      </c>
      <c r="B12" s="197"/>
      <c r="C12" s="197"/>
      <c r="D12" s="201"/>
      <c r="E12" s="204"/>
      <c r="F12" s="201">
        <v>402668000</v>
      </c>
      <c r="G12" s="204"/>
      <c r="H12" s="201"/>
      <c r="I12" s="202">
        <f t="shared" si="0"/>
        <v>402668000</v>
      </c>
    </row>
    <row r="13" spans="1:9" s="3" customFormat="1" ht="15.75">
      <c r="A13" s="470" t="s">
        <v>688</v>
      </c>
      <c r="B13" s="471"/>
      <c r="C13" s="472"/>
      <c r="D13" s="217">
        <f>D6+D7+D8+D9-D10-D11-D12</f>
        <v>42950509246</v>
      </c>
      <c r="E13" s="217">
        <f>E6+E7+E8+E9-E10-E11-E12</f>
        <v>507623429</v>
      </c>
      <c r="F13" s="217">
        <f>F6+F7+F8+F9-F10-F11-F12</f>
        <v>498573723510</v>
      </c>
      <c r="G13" s="217">
        <f>G6+G7+G8+G9-G10-G11-G12</f>
        <v>2252357642</v>
      </c>
      <c r="H13" s="217">
        <f>H6+H7+H8+H9-H10-H11-H12</f>
        <v>102857143</v>
      </c>
      <c r="I13" s="202">
        <f t="shared" si="0"/>
        <v>544387070970</v>
      </c>
    </row>
    <row r="14" spans="1:9" ht="15.75">
      <c r="A14" s="405" t="s">
        <v>504</v>
      </c>
      <c r="B14" s="406"/>
      <c r="C14" s="406"/>
      <c r="D14" s="201"/>
      <c r="E14" s="204"/>
      <c r="F14" s="201"/>
      <c r="G14" s="204"/>
      <c r="H14" s="201"/>
      <c r="I14" s="202"/>
    </row>
    <row r="15" spans="1:9" s="3" customFormat="1" ht="15.75">
      <c r="A15" s="196" t="s">
        <v>496</v>
      </c>
      <c r="B15" s="262"/>
      <c r="C15" s="262"/>
      <c r="D15" s="217">
        <v>11623806954</v>
      </c>
      <c r="E15" s="200">
        <v>1186497262</v>
      </c>
      <c r="F15" s="217">
        <v>132626853350</v>
      </c>
      <c r="G15" s="200">
        <v>1964893650</v>
      </c>
      <c r="H15" s="217">
        <v>102857143</v>
      </c>
      <c r="I15" s="202">
        <f t="shared" si="0"/>
        <v>147504908359</v>
      </c>
    </row>
    <row r="16" spans="1:9" ht="15.75">
      <c r="A16" s="203" t="s">
        <v>505</v>
      </c>
      <c r="B16" s="197"/>
      <c r="C16" s="197"/>
      <c r="D16" s="201">
        <f>227785780+158906190+104699384+591773296+(6386251*2)</f>
        <v>1095937152</v>
      </c>
      <c r="E16" s="204">
        <f>48858864</f>
        <v>48858864</v>
      </c>
      <c r="F16" s="201">
        <f>8991679809+8995284432+27835950+763669456+84778899</f>
        <v>18863248546</v>
      </c>
      <c r="G16" s="204">
        <f>24952469+(2566152+1704543)+58342220+(33653420+30031929)</f>
        <v>151250733</v>
      </c>
      <c r="H16" s="201"/>
      <c r="I16" s="202">
        <f t="shared" si="0"/>
        <v>20159295295</v>
      </c>
    </row>
    <row r="17" spans="1:9" ht="15.75">
      <c r="A17" s="203" t="s">
        <v>577</v>
      </c>
      <c r="B17" s="197"/>
      <c r="C17" s="197"/>
      <c r="D17" s="201"/>
      <c r="E17" s="263"/>
      <c r="F17" s="264"/>
      <c r="G17" s="263"/>
      <c r="H17" s="264"/>
      <c r="I17" s="265">
        <f t="shared" si="0"/>
        <v>0</v>
      </c>
    </row>
    <row r="18" spans="1:9" ht="15.75">
      <c r="A18" s="203" t="s">
        <v>501</v>
      </c>
      <c r="B18" s="197"/>
      <c r="C18" s="197"/>
      <c r="D18" s="201">
        <v>2210966726</v>
      </c>
      <c r="E18" s="204">
        <v>826981183</v>
      </c>
      <c r="F18" s="201"/>
      <c r="G18" s="204"/>
      <c r="H18" s="201"/>
      <c r="I18" s="202">
        <f t="shared" si="0"/>
        <v>3037947909</v>
      </c>
    </row>
    <row r="19" spans="1:9" ht="15.75">
      <c r="A19" s="203" t="s">
        <v>502</v>
      </c>
      <c r="B19" s="197"/>
      <c r="C19" s="197"/>
      <c r="D19" s="201"/>
      <c r="E19" s="204"/>
      <c r="F19" s="201">
        <v>402668000</v>
      </c>
      <c r="G19" s="204">
        <v>339413100</v>
      </c>
      <c r="H19" s="201"/>
      <c r="I19" s="202">
        <f t="shared" si="0"/>
        <v>742081100</v>
      </c>
    </row>
    <row r="20" spans="1:9" s="3" customFormat="1" ht="15.75">
      <c r="A20" s="470" t="s">
        <v>688</v>
      </c>
      <c r="B20" s="471"/>
      <c r="C20" s="472"/>
      <c r="D20" s="217">
        <f aca="true" t="shared" si="1" ref="D20:I20">D15+D16-D17-D18-D19</f>
        <v>10508777380</v>
      </c>
      <c r="E20" s="217">
        <f t="shared" si="1"/>
        <v>408374943</v>
      </c>
      <c r="F20" s="217">
        <f t="shared" si="1"/>
        <v>151087433896</v>
      </c>
      <c r="G20" s="217">
        <f t="shared" si="1"/>
        <v>1776731283</v>
      </c>
      <c r="H20" s="217">
        <f t="shared" si="1"/>
        <v>102857143</v>
      </c>
      <c r="I20" s="217">
        <f t="shared" si="1"/>
        <v>163884174645</v>
      </c>
    </row>
    <row r="21" spans="1:9" ht="15.75">
      <c r="A21" s="405" t="s">
        <v>579</v>
      </c>
      <c r="B21" s="406"/>
      <c r="C21" s="406"/>
      <c r="D21" s="201"/>
      <c r="E21" s="204"/>
      <c r="F21" s="201"/>
      <c r="G21" s="204"/>
      <c r="H21" s="201"/>
      <c r="I21" s="202"/>
    </row>
    <row r="22" spans="1:9" ht="15.75">
      <c r="A22" s="203" t="s">
        <v>580</v>
      </c>
      <c r="B22" s="197"/>
      <c r="C22" s="197"/>
      <c r="D22" s="201">
        <f>D6-D15</f>
        <v>38214661295</v>
      </c>
      <c r="E22" s="201">
        <f>E6-E15</f>
        <v>148107350</v>
      </c>
      <c r="F22" s="201">
        <f>F6-F15</f>
        <v>365400118425</v>
      </c>
      <c r="G22" s="201">
        <f>G6-G15</f>
        <v>548756547</v>
      </c>
      <c r="H22" s="201">
        <f>H6-H15</f>
        <v>0</v>
      </c>
      <c r="I22" s="202">
        <f t="shared" si="0"/>
        <v>404311643617</v>
      </c>
    </row>
    <row r="23" spans="1:9" ht="15.75">
      <c r="A23" s="473" t="s">
        <v>695</v>
      </c>
      <c r="B23" s="474"/>
      <c r="C23" s="475"/>
      <c r="D23" s="211">
        <f>D13-D20</f>
        <v>32441731866</v>
      </c>
      <c r="E23" s="211">
        <f>E13-E20</f>
        <v>99248486</v>
      </c>
      <c r="F23" s="211">
        <f>F13-F20</f>
        <v>347486289614</v>
      </c>
      <c r="G23" s="211">
        <f>G13-G20</f>
        <v>475626359</v>
      </c>
      <c r="H23" s="211">
        <f>H13-H20</f>
        <v>0</v>
      </c>
      <c r="I23" s="218">
        <f t="shared" si="0"/>
        <v>380502896325</v>
      </c>
    </row>
    <row r="24" spans="1:9" ht="15.75">
      <c r="A24" s="157"/>
      <c r="B24" s="158"/>
      <c r="C24" s="158"/>
      <c r="D24" s="158"/>
      <c r="E24" s="158"/>
      <c r="F24" s="158"/>
      <c r="G24" s="158"/>
      <c r="H24" s="158"/>
      <c r="I24" s="213"/>
    </row>
    <row r="25" spans="1:9" ht="15.75">
      <c r="A25" s="157"/>
      <c r="B25" s="158"/>
      <c r="C25" s="158"/>
      <c r="D25" s="158"/>
      <c r="E25" s="158"/>
      <c r="F25" s="158"/>
      <c r="G25" s="158"/>
      <c r="H25" s="158"/>
      <c r="I25" s="213"/>
    </row>
    <row r="26" spans="1:9" ht="15.75">
      <c r="A26" s="214" t="s">
        <v>581</v>
      </c>
      <c r="B26" s="180"/>
      <c r="C26" s="180"/>
      <c r="D26" s="180"/>
      <c r="E26" s="180"/>
      <c r="F26" s="180"/>
      <c r="G26" s="180"/>
      <c r="H26" s="180"/>
      <c r="I26" s="215"/>
    </row>
    <row r="27" spans="1:9" ht="15">
      <c r="A27" s="411" t="s">
        <v>490</v>
      </c>
      <c r="B27" s="412"/>
      <c r="C27" s="412"/>
      <c r="D27" s="413"/>
      <c r="E27" s="408" t="s">
        <v>573</v>
      </c>
      <c r="F27" s="408" t="s">
        <v>574</v>
      </c>
      <c r="G27" s="408" t="s">
        <v>575</v>
      </c>
      <c r="H27" s="408" t="s">
        <v>576</v>
      </c>
      <c r="I27" s="408" t="s">
        <v>569</v>
      </c>
    </row>
    <row r="28" spans="1:9" ht="15">
      <c r="A28" s="414"/>
      <c r="B28" s="415"/>
      <c r="C28" s="415"/>
      <c r="D28" s="416"/>
      <c r="E28" s="466"/>
      <c r="F28" s="468"/>
      <c r="G28" s="468"/>
      <c r="H28" s="468"/>
      <c r="I28" s="466"/>
    </row>
    <row r="29" spans="1:9" ht="6.75" customHeight="1">
      <c r="A29" s="417"/>
      <c r="B29" s="418"/>
      <c r="C29" s="418"/>
      <c r="D29" s="419"/>
      <c r="E29" s="467"/>
      <c r="F29" s="469"/>
      <c r="G29" s="469"/>
      <c r="H29" s="469"/>
      <c r="I29" s="467"/>
    </row>
    <row r="30" spans="1:9" ht="15.75">
      <c r="A30" s="402" t="s">
        <v>495</v>
      </c>
      <c r="B30" s="403"/>
      <c r="C30" s="403"/>
      <c r="D30" s="216"/>
      <c r="E30" s="191"/>
      <c r="F30" s="191"/>
      <c r="G30" s="194"/>
      <c r="H30" s="194"/>
      <c r="I30" s="194"/>
    </row>
    <row r="31" spans="1:9" ht="15.75">
      <c r="A31" s="196" t="s">
        <v>496</v>
      </c>
      <c r="B31" s="197"/>
      <c r="C31" s="197"/>
      <c r="D31" s="199"/>
      <c r="E31" s="198"/>
      <c r="F31" s="199"/>
      <c r="G31" s="217"/>
      <c r="H31" s="201"/>
      <c r="I31" s="202"/>
    </row>
    <row r="32" spans="1:9" ht="15.75">
      <c r="A32" s="203" t="s">
        <v>497</v>
      </c>
      <c r="B32" s="197"/>
      <c r="C32" s="197"/>
      <c r="D32" s="199"/>
      <c r="E32" s="198"/>
      <c r="F32" s="199"/>
      <c r="G32" s="201"/>
      <c r="H32" s="201"/>
      <c r="I32" s="205"/>
    </row>
    <row r="33" spans="1:9" ht="15.75">
      <c r="A33" s="203" t="s">
        <v>498</v>
      </c>
      <c r="B33" s="197"/>
      <c r="C33" s="197"/>
      <c r="D33" s="199"/>
      <c r="E33" s="198"/>
      <c r="F33" s="199"/>
      <c r="G33" s="201"/>
      <c r="H33" s="201"/>
      <c r="I33" s="205"/>
    </row>
    <row r="34" spans="1:9" ht="15.75">
      <c r="A34" s="203" t="s">
        <v>499</v>
      </c>
      <c r="B34" s="197"/>
      <c r="C34" s="197"/>
      <c r="D34" s="199"/>
      <c r="E34" s="198"/>
      <c r="F34" s="199"/>
      <c r="G34" s="201"/>
      <c r="H34" s="201"/>
      <c r="I34" s="205"/>
    </row>
    <row r="35" spans="1:9" ht="15.75">
      <c r="A35" s="203" t="s">
        <v>500</v>
      </c>
      <c r="B35" s="197"/>
      <c r="C35" s="197"/>
      <c r="D35" s="199"/>
      <c r="E35" s="198"/>
      <c r="F35" s="199"/>
      <c r="G35" s="201"/>
      <c r="H35" s="201"/>
      <c r="I35" s="205"/>
    </row>
    <row r="36" spans="1:9" ht="15.75">
      <c r="A36" s="203" t="s">
        <v>501</v>
      </c>
      <c r="B36" s="197"/>
      <c r="C36" s="197"/>
      <c r="D36" s="199"/>
      <c r="E36" s="198"/>
      <c r="F36" s="199"/>
      <c r="G36" s="201"/>
      <c r="H36" s="201"/>
      <c r="I36" s="205"/>
    </row>
    <row r="37" spans="1:9" ht="15.75">
      <c r="A37" s="203" t="s">
        <v>502</v>
      </c>
      <c r="B37" s="197"/>
      <c r="C37" s="197"/>
      <c r="D37" s="199"/>
      <c r="E37" s="198"/>
      <c r="F37" s="199"/>
      <c r="G37" s="201"/>
      <c r="H37" s="201"/>
      <c r="I37" s="205"/>
    </row>
    <row r="38" spans="1:9" ht="15.75">
      <c r="A38" s="196" t="s">
        <v>503</v>
      </c>
      <c r="B38" s="197"/>
      <c r="C38" s="197"/>
      <c r="D38" s="199"/>
      <c r="E38" s="198"/>
      <c r="F38" s="199"/>
      <c r="G38" s="217"/>
      <c r="H38" s="201"/>
      <c r="I38" s="202"/>
    </row>
    <row r="39" spans="1:9" ht="15.75">
      <c r="A39" s="405" t="s">
        <v>504</v>
      </c>
      <c r="B39" s="406"/>
      <c r="C39" s="406"/>
      <c r="D39" s="199"/>
      <c r="E39" s="198"/>
      <c r="F39" s="199"/>
      <c r="G39" s="201"/>
      <c r="H39" s="201"/>
      <c r="I39" s="202"/>
    </row>
    <row r="40" spans="1:9" ht="15.75">
      <c r="A40" s="196" t="s">
        <v>628</v>
      </c>
      <c r="B40" s="197"/>
      <c r="C40" s="197"/>
      <c r="D40" s="199"/>
      <c r="E40" s="198"/>
      <c r="F40" s="199"/>
      <c r="G40" s="217"/>
      <c r="H40" s="201"/>
      <c r="I40" s="202"/>
    </row>
    <row r="41" spans="1:9" ht="15.75">
      <c r="A41" s="203" t="s">
        <v>505</v>
      </c>
      <c r="B41" s="197"/>
      <c r="C41" s="197"/>
      <c r="D41" s="199"/>
      <c r="E41" s="198"/>
      <c r="F41" s="199"/>
      <c r="G41" s="201"/>
      <c r="H41" s="201"/>
      <c r="I41" s="205"/>
    </row>
    <row r="42" spans="1:9" ht="15.75">
      <c r="A42" s="203" t="s">
        <v>500</v>
      </c>
      <c r="B42" s="197"/>
      <c r="C42" s="197"/>
      <c r="D42" s="199"/>
      <c r="E42" s="198"/>
      <c r="F42" s="199"/>
      <c r="G42" s="201"/>
      <c r="H42" s="201"/>
      <c r="I42" s="205"/>
    </row>
    <row r="43" spans="1:9" ht="15.75">
      <c r="A43" s="203" t="s">
        <v>501</v>
      </c>
      <c r="B43" s="197"/>
      <c r="C43" s="197"/>
      <c r="D43" s="199"/>
      <c r="E43" s="198"/>
      <c r="F43" s="199"/>
      <c r="G43" s="201"/>
      <c r="H43" s="201"/>
      <c r="I43" s="205"/>
    </row>
    <row r="44" spans="1:9" ht="15.75">
      <c r="A44" s="203" t="s">
        <v>502</v>
      </c>
      <c r="B44" s="197"/>
      <c r="C44" s="197"/>
      <c r="D44" s="199"/>
      <c r="E44" s="198"/>
      <c r="F44" s="199"/>
      <c r="G44" s="201"/>
      <c r="H44" s="201"/>
      <c r="I44" s="205"/>
    </row>
    <row r="45" spans="1:9" ht="15.75">
      <c r="A45" s="196" t="s">
        <v>503</v>
      </c>
      <c r="B45" s="197"/>
      <c r="C45" s="197"/>
      <c r="D45" s="199"/>
      <c r="E45" s="198"/>
      <c r="F45" s="199"/>
      <c r="G45" s="217"/>
      <c r="H45" s="201"/>
      <c r="I45" s="202"/>
    </row>
    <row r="46" spans="1:9" ht="15.75">
      <c r="A46" s="405" t="s">
        <v>582</v>
      </c>
      <c r="B46" s="406"/>
      <c r="C46" s="406"/>
      <c r="D46" s="199"/>
      <c r="E46" s="198"/>
      <c r="F46" s="199"/>
      <c r="G46" s="201"/>
      <c r="H46" s="201"/>
      <c r="I46" s="205"/>
    </row>
    <row r="47" spans="1:9" ht="15.75">
      <c r="A47" s="203" t="s">
        <v>580</v>
      </c>
      <c r="B47" s="197"/>
      <c r="C47" s="197"/>
      <c r="D47" s="199"/>
      <c r="E47" s="198"/>
      <c r="F47" s="199"/>
      <c r="G47" s="217"/>
      <c r="H47" s="201"/>
      <c r="I47" s="202"/>
    </row>
    <row r="48" spans="1:9" ht="15.75">
      <c r="A48" s="206" t="s">
        <v>583</v>
      </c>
      <c r="B48" s="207"/>
      <c r="C48" s="207"/>
      <c r="D48" s="209"/>
      <c r="E48" s="208"/>
      <c r="F48" s="209"/>
      <c r="G48" s="218"/>
      <c r="H48" s="211"/>
      <c r="I48" s="212"/>
    </row>
    <row r="49" spans="1:9" ht="15.75">
      <c r="A49" s="214" t="s">
        <v>584</v>
      </c>
      <c r="B49" s="180"/>
      <c r="C49" s="180"/>
      <c r="D49" s="180"/>
      <c r="E49" s="180"/>
      <c r="F49" s="180"/>
      <c r="G49" s="180"/>
      <c r="H49" s="180"/>
      <c r="I49" s="215"/>
    </row>
    <row r="50" spans="1:9" ht="15">
      <c r="A50" s="411" t="s">
        <v>490</v>
      </c>
      <c r="B50" s="412"/>
      <c r="C50" s="413"/>
      <c r="D50" s="408" t="s">
        <v>585</v>
      </c>
      <c r="E50" s="408" t="s">
        <v>586</v>
      </c>
      <c r="F50" s="408" t="s">
        <v>629</v>
      </c>
      <c r="G50" s="408" t="s">
        <v>587</v>
      </c>
      <c r="H50" s="408" t="s">
        <v>588</v>
      </c>
      <c r="I50" s="408" t="s">
        <v>569</v>
      </c>
    </row>
    <row r="51" spans="1:9" ht="15">
      <c r="A51" s="460"/>
      <c r="B51" s="461"/>
      <c r="C51" s="462"/>
      <c r="D51" s="466"/>
      <c r="E51" s="466"/>
      <c r="F51" s="468"/>
      <c r="G51" s="468"/>
      <c r="H51" s="468"/>
      <c r="I51" s="466"/>
    </row>
    <row r="52" spans="1:9" ht="7.5" customHeight="1">
      <c r="A52" s="463"/>
      <c r="B52" s="464"/>
      <c r="C52" s="465"/>
      <c r="D52" s="467"/>
      <c r="E52" s="467"/>
      <c r="F52" s="469"/>
      <c r="G52" s="469"/>
      <c r="H52" s="469"/>
      <c r="I52" s="467"/>
    </row>
    <row r="53" spans="1:9" ht="15.75">
      <c r="A53" s="402" t="s">
        <v>589</v>
      </c>
      <c r="B53" s="403"/>
      <c r="C53" s="403"/>
      <c r="D53" s="194"/>
      <c r="E53" s="193"/>
      <c r="F53" s="194"/>
      <c r="G53" s="193"/>
      <c r="H53" s="194"/>
      <c r="I53" s="195"/>
    </row>
    <row r="54" spans="1:9" s="3" customFormat="1" ht="15.75">
      <c r="A54" s="196" t="s">
        <v>496</v>
      </c>
      <c r="B54" s="262"/>
      <c r="C54" s="262"/>
      <c r="D54" s="217">
        <v>20684697914</v>
      </c>
      <c r="E54" s="200"/>
      <c r="F54" s="217"/>
      <c r="G54" s="200">
        <v>0</v>
      </c>
      <c r="H54" s="217">
        <v>0</v>
      </c>
      <c r="I54" s="202">
        <f>SUM(D54:H54)</f>
        <v>20684697914</v>
      </c>
    </row>
    <row r="55" spans="1:9" ht="15.75">
      <c r="A55" s="203" t="s">
        <v>497</v>
      </c>
      <c r="B55" s="197"/>
      <c r="C55" s="197"/>
      <c r="D55" s="201"/>
      <c r="E55" s="204"/>
      <c r="F55" s="201"/>
      <c r="G55" s="204"/>
      <c r="H55" s="201"/>
      <c r="I55" s="205">
        <f aca="true" t="shared" si="2" ref="I55:I69">SUM(D55:H55)</f>
        <v>0</v>
      </c>
    </row>
    <row r="56" spans="1:9" ht="15.75">
      <c r="A56" s="203" t="s">
        <v>590</v>
      </c>
      <c r="B56" s="197"/>
      <c r="C56" s="197"/>
      <c r="D56" s="201"/>
      <c r="E56" s="204"/>
      <c r="F56" s="201"/>
      <c r="G56" s="204"/>
      <c r="H56" s="201"/>
      <c r="I56" s="205">
        <f t="shared" si="2"/>
        <v>0</v>
      </c>
    </row>
    <row r="57" spans="1:9" ht="15.75">
      <c r="A57" s="203" t="s">
        <v>591</v>
      </c>
      <c r="B57" s="197"/>
      <c r="C57" s="197"/>
      <c r="D57" s="201"/>
      <c r="E57" s="204"/>
      <c r="F57" s="201"/>
      <c r="G57" s="204"/>
      <c r="H57" s="201"/>
      <c r="I57" s="205">
        <f t="shared" si="2"/>
        <v>0</v>
      </c>
    </row>
    <row r="58" spans="1:9" ht="15.75">
      <c r="A58" s="203" t="s">
        <v>499</v>
      </c>
      <c r="B58" s="197"/>
      <c r="C58" s="197"/>
      <c r="D58" s="201"/>
      <c r="E58" s="204"/>
      <c r="F58" s="201"/>
      <c r="G58" s="204"/>
      <c r="H58" s="201"/>
      <c r="I58" s="205">
        <f t="shared" si="2"/>
        <v>0</v>
      </c>
    </row>
    <row r="59" spans="1:9" ht="15.75">
      <c r="A59" s="203" t="s">
        <v>501</v>
      </c>
      <c r="B59" s="197"/>
      <c r="C59" s="197"/>
      <c r="D59" s="201">
        <v>10629600000</v>
      </c>
      <c r="E59" s="204"/>
      <c r="F59" s="201"/>
      <c r="G59" s="204"/>
      <c r="H59" s="201"/>
      <c r="I59" s="205">
        <f t="shared" si="2"/>
        <v>10629600000</v>
      </c>
    </row>
    <row r="60" spans="1:9" s="3" customFormat="1" ht="15.75">
      <c r="A60" s="196" t="s">
        <v>503</v>
      </c>
      <c r="B60" s="262"/>
      <c r="C60" s="262"/>
      <c r="D60" s="217">
        <f>D54+D55+D56+D57+D58-D59</f>
        <v>10055097914</v>
      </c>
      <c r="E60" s="217">
        <f>E54+E55+E56+E57+E58-E59</f>
        <v>0</v>
      </c>
      <c r="F60" s="217">
        <f>F54+F55+F56+F57+F58-F59</f>
        <v>0</v>
      </c>
      <c r="G60" s="217">
        <f>G54+G55+G56+G57+G58-G59</f>
        <v>0</v>
      </c>
      <c r="H60" s="217">
        <f>H54+H55+H56+H57+H58-H59</f>
        <v>0</v>
      </c>
      <c r="I60" s="202">
        <f t="shared" si="2"/>
        <v>10055097914</v>
      </c>
    </row>
    <row r="61" spans="1:9" ht="15.75">
      <c r="A61" s="405" t="s">
        <v>578</v>
      </c>
      <c r="B61" s="406"/>
      <c r="C61" s="406"/>
      <c r="D61" s="201"/>
      <c r="E61" s="204"/>
      <c r="F61" s="201"/>
      <c r="G61" s="204"/>
      <c r="H61" s="201"/>
      <c r="I61" s="205">
        <f t="shared" si="2"/>
        <v>0</v>
      </c>
    </row>
    <row r="62" spans="1:9" s="3" customFormat="1" ht="15.75">
      <c r="A62" s="196" t="s">
        <v>496</v>
      </c>
      <c r="B62" s="262"/>
      <c r="C62" s="262"/>
      <c r="D62" s="217">
        <v>0</v>
      </c>
      <c r="E62" s="200">
        <v>0</v>
      </c>
      <c r="F62" s="217">
        <v>0</v>
      </c>
      <c r="G62" s="200">
        <v>0</v>
      </c>
      <c r="H62" s="217">
        <v>0</v>
      </c>
      <c r="I62" s="205">
        <f t="shared" si="2"/>
        <v>0</v>
      </c>
    </row>
    <row r="63" spans="1:9" ht="15.75">
      <c r="A63" s="203" t="s">
        <v>505</v>
      </c>
      <c r="B63" s="197"/>
      <c r="C63" s="197"/>
      <c r="D63" s="201"/>
      <c r="E63" s="204"/>
      <c r="F63" s="201"/>
      <c r="G63" s="204"/>
      <c r="H63" s="201"/>
      <c r="I63" s="202">
        <f t="shared" si="2"/>
        <v>0</v>
      </c>
    </row>
    <row r="64" spans="1:9" ht="15.75">
      <c r="A64" s="203" t="s">
        <v>501</v>
      </c>
      <c r="B64" s="197"/>
      <c r="C64" s="197"/>
      <c r="D64" s="201"/>
      <c r="E64" s="204"/>
      <c r="F64" s="201"/>
      <c r="G64" s="204"/>
      <c r="H64" s="201"/>
      <c r="I64" s="205">
        <f t="shared" si="2"/>
        <v>0</v>
      </c>
    </row>
    <row r="65" spans="1:9" ht="15.75">
      <c r="A65" s="203" t="s">
        <v>502</v>
      </c>
      <c r="B65" s="197"/>
      <c r="C65" s="197"/>
      <c r="D65" s="201"/>
      <c r="E65" s="204"/>
      <c r="F65" s="201"/>
      <c r="G65" s="204"/>
      <c r="H65" s="201"/>
      <c r="I65" s="205">
        <f t="shared" si="2"/>
        <v>0</v>
      </c>
    </row>
    <row r="66" spans="1:9" s="3" customFormat="1" ht="15.75">
      <c r="A66" s="196" t="s">
        <v>503</v>
      </c>
      <c r="B66" s="262"/>
      <c r="C66" s="262"/>
      <c r="D66" s="217">
        <f>D62+D63+D64+D65</f>
        <v>0</v>
      </c>
      <c r="E66" s="217">
        <f>E62+E63+E64+E65</f>
        <v>0</v>
      </c>
      <c r="F66" s="217">
        <f>F62+F63+F64+F65</f>
        <v>0</v>
      </c>
      <c r="G66" s="217">
        <f>G62+G63+G64+G65</f>
        <v>0</v>
      </c>
      <c r="H66" s="217">
        <f>H62+H63+H64+H65</f>
        <v>0</v>
      </c>
      <c r="I66" s="202">
        <f t="shared" si="2"/>
        <v>0</v>
      </c>
    </row>
    <row r="67" spans="1:9" ht="15.75">
      <c r="A67" s="405" t="s">
        <v>592</v>
      </c>
      <c r="B67" s="406"/>
      <c r="C67" s="406"/>
      <c r="D67" s="201"/>
      <c r="E67" s="204"/>
      <c r="F67" s="201"/>
      <c r="G67" s="204"/>
      <c r="H67" s="201"/>
      <c r="I67" s="202"/>
    </row>
    <row r="68" spans="1:9" s="3" customFormat="1" ht="15.75">
      <c r="A68" s="196" t="s">
        <v>580</v>
      </c>
      <c r="B68" s="262"/>
      <c r="C68" s="262"/>
      <c r="D68" s="217">
        <f>D54-D62</f>
        <v>20684697914</v>
      </c>
      <c r="E68" s="217">
        <f>E54-E62</f>
        <v>0</v>
      </c>
      <c r="F68" s="217">
        <f>F54-F62</f>
        <v>0</v>
      </c>
      <c r="G68" s="217">
        <f>G54-G62</f>
        <v>0</v>
      </c>
      <c r="H68" s="217">
        <f>H54-H62</f>
        <v>0</v>
      </c>
      <c r="I68" s="202">
        <f t="shared" si="2"/>
        <v>20684697914</v>
      </c>
    </row>
    <row r="69" spans="1:9" s="3" customFormat="1" ht="15.75">
      <c r="A69" s="228" t="s">
        <v>583</v>
      </c>
      <c r="B69" s="266"/>
      <c r="C69" s="266"/>
      <c r="D69" s="218">
        <f>D60-D66</f>
        <v>10055097914</v>
      </c>
      <c r="E69" s="218">
        <f>E60-E66</f>
        <v>0</v>
      </c>
      <c r="F69" s="218">
        <f>F60-F66</f>
        <v>0</v>
      </c>
      <c r="G69" s="218">
        <f>G60-G66</f>
        <v>0</v>
      </c>
      <c r="H69" s="218">
        <f>H60-H66</f>
        <v>0</v>
      </c>
      <c r="I69" s="218">
        <f t="shared" si="2"/>
        <v>10055097914</v>
      </c>
    </row>
  </sheetData>
  <sheetProtection password="DAF5" sheet="1" objects="1" scenarios="1"/>
  <mergeCells count="33">
    <mergeCell ref="A61:C61"/>
    <mergeCell ref="A67:C67"/>
    <mergeCell ref="G50:G52"/>
    <mergeCell ref="H50:H52"/>
    <mergeCell ref="I50:I52"/>
    <mergeCell ref="A53:C53"/>
    <mergeCell ref="A50:C52"/>
    <mergeCell ref="D50:D52"/>
    <mergeCell ref="E50:E52"/>
    <mergeCell ref="F50:F52"/>
    <mergeCell ref="I27:I29"/>
    <mergeCell ref="A30:C30"/>
    <mergeCell ref="A39:C39"/>
    <mergeCell ref="A46:C46"/>
    <mergeCell ref="E27:E29"/>
    <mergeCell ref="F27:F29"/>
    <mergeCell ref="G27:G29"/>
    <mergeCell ref="H27:H29"/>
    <mergeCell ref="A5:C5"/>
    <mergeCell ref="A14:C14"/>
    <mergeCell ref="A21:C21"/>
    <mergeCell ref="A27:D29"/>
    <mergeCell ref="A13:C13"/>
    <mergeCell ref="A20:C20"/>
    <mergeCell ref="A23:C23"/>
    <mergeCell ref="A1:I1"/>
    <mergeCell ref="A2:C4"/>
    <mergeCell ref="D2:D4"/>
    <mergeCell ref="E2:E4"/>
    <mergeCell ref="F2:F4"/>
    <mergeCell ref="G2:G4"/>
    <mergeCell ref="H2:H4"/>
    <mergeCell ref="I2:I4"/>
  </mergeCells>
  <printOptions horizontalCentered="1"/>
  <pageMargins left="0.393700787401575" right="0.393700787401575" top="0.734251969" bottom="0.75" header="0.511811023622047" footer="0.511811023622047"/>
  <pageSetup firstPageNumber="10"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1"/>
  <sheetViews>
    <sheetView zoomScalePageLayoutView="0" workbookViewId="0" topLeftCell="A1">
      <selection activeCell="F15" sqref="F15"/>
    </sheetView>
  </sheetViews>
  <sheetFormatPr defaultColWidth="8.796875" defaultRowHeight="15"/>
  <cols>
    <col min="1" max="1" width="27.3984375" style="10" customWidth="1"/>
    <col min="2" max="2" width="6.3984375" style="10" customWidth="1"/>
    <col min="3" max="3" width="8.59765625" style="10" customWidth="1"/>
    <col min="4" max="5" width="10.3984375" style="10" customWidth="1"/>
    <col min="6" max="6" width="11.59765625" style="10" customWidth="1"/>
    <col min="7" max="7" width="12.3984375" style="10" customWidth="1"/>
    <col min="8" max="8" width="13" style="10" customWidth="1"/>
    <col min="9" max="9" width="10.69921875" style="10" customWidth="1"/>
    <col min="10" max="10" width="12.19921875" style="10" customWidth="1"/>
    <col min="11" max="16384" width="9" style="10" customWidth="1"/>
  </cols>
  <sheetData>
    <row r="1" spans="1:10" s="12" customFormat="1" ht="15.75">
      <c r="A1" s="152" t="s">
        <v>663</v>
      </c>
      <c r="B1" s="242"/>
      <c r="C1" s="242"/>
      <c r="D1" s="242"/>
      <c r="E1" s="35"/>
      <c r="F1" s="35"/>
      <c r="G1" s="35"/>
      <c r="H1" s="35"/>
      <c r="I1" s="35"/>
      <c r="J1" s="42"/>
    </row>
    <row r="2" spans="1:10" s="12" customFormat="1" ht="15.75">
      <c r="A2" s="316" t="s">
        <v>0</v>
      </c>
      <c r="B2" s="238"/>
      <c r="C2" s="238"/>
      <c r="D2" s="238"/>
      <c r="E2" s="34"/>
      <c r="F2" s="34"/>
      <c r="G2" s="34"/>
      <c r="H2" s="34"/>
      <c r="I2" s="34"/>
      <c r="J2" s="46"/>
    </row>
    <row r="3" spans="1:10" s="11" customFormat="1" ht="63">
      <c r="A3" s="77"/>
      <c r="B3" s="493" t="s">
        <v>220</v>
      </c>
      <c r="C3" s="494"/>
      <c r="D3" s="78" t="s">
        <v>221</v>
      </c>
      <c r="E3" s="78" t="s">
        <v>222</v>
      </c>
      <c r="F3" s="78" t="s">
        <v>223</v>
      </c>
      <c r="G3" s="78" t="s">
        <v>224</v>
      </c>
      <c r="H3" s="78" t="s">
        <v>225</v>
      </c>
      <c r="I3" s="78" t="s">
        <v>256</v>
      </c>
      <c r="J3" s="78" t="s">
        <v>226</v>
      </c>
    </row>
    <row r="4" spans="1:10" s="11" customFormat="1" ht="15">
      <c r="A4" s="44" t="s">
        <v>227</v>
      </c>
      <c r="B4" s="44">
        <v>1</v>
      </c>
      <c r="C4" s="44">
        <v>2</v>
      </c>
      <c r="D4" s="44">
        <v>3</v>
      </c>
      <c r="E4" s="44">
        <v>4</v>
      </c>
      <c r="F4" s="44">
        <v>5</v>
      </c>
      <c r="G4" s="44">
        <v>6</v>
      </c>
      <c r="H4" s="44">
        <v>7</v>
      </c>
      <c r="I4" s="44">
        <v>8</v>
      </c>
      <c r="J4" s="44">
        <v>9</v>
      </c>
    </row>
    <row r="5" spans="1:10" ht="15.75">
      <c r="A5" s="79" t="s">
        <v>266</v>
      </c>
      <c r="B5" s="495">
        <v>150000000000</v>
      </c>
      <c r="C5" s="496"/>
      <c r="D5" s="49"/>
      <c r="E5" s="49"/>
      <c r="F5" s="49"/>
      <c r="G5" s="74">
        <v>19032844651</v>
      </c>
      <c r="H5" s="74">
        <v>11052186001</v>
      </c>
      <c r="I5" s="74">
        <v>1561309527</v>
      </c>
      <c r="J5" s="74">
        <v>14282387469</v>
      </c>
    </row>
    <row r="6" spans="1:10" ht="15">
      <c r="A6" s="43" t="s">
        <v>257</v>
      </c>
      <c r="B6" s="61"/>
      <c r="C6" s="62"/>
      <c r="D6" s="49"/>
      <c r="E6" s="49"/>
      <c r="F6" s="49"/>
      <c r="G6" s="49">
        <v>2124000000</v>
      </c>
      <c r="H6" s="49">
        <v>1428238747</v>
      </c>
      <c r="I6" s="49">
        <v>714119721</v>
      </c>
      <c r="J6" s="49">
        <v>22706944313</v>
      </c>
    </row>
    <row r="7" spans="1:10" ht="15.75">
      <c r="A7" s="80" t="s">
        <v>258</v>
      </c>
      <c r="B7" s="61"/>
      <c r="C7" s="62"/>
      <c r="D7" s="49"/>
      <c r="E7" s="49"/>
      <c r="F7" s="49"/>
      <c r="G7" s="49"/>
      <c r="H7" s="49"/>
      <c r="I7" s="49"/>
      <c r="J7" s="49">
        <v>22706944313</v>
      </c>
    </row>
    <row r="8" spans="1:10" ht="15.75">
      <c r="A8" s="80" t="s">
        <v>259</v>
      </c>
      <c r="B8" s="61"/>
      <c r="C8" s="62"/>
      <c r="D8" s="49"/>
      <c r="E8" s="49"/>
      <c r="F8" s="49"/>
      <c r="G8" s="49"/>
      <c r="H8" s="49"/>
      <c r="I8" s="49"/>
      <c r="J8" s="49"/>
    </row>
    <row r="9" spans="1:10" ht="15">
      <c r="A9" s="43" t="s">
        <v>260</v>
      </c>
      <c r="B9" s="61"/>
      <c r="C9" s="62"/>
      <c r="D9" s="49"/>
      <c r="E9" s="49"/>
      <c r="F9" s="49"/>
      <c r="G9" s="49"/>
      <c r="H9" s="49"/>
      <c r="I9" s="49"/>
      <c r="J9" s="49">
        <f>J10</f>
        <v>14282387469</v>
      </c>
    </row>
    <row r="10" spans="1:10" ht="15.75">
      <c r="A10" s="80" t="s">
        <v>261</v>
      </c>
      <c r="B10" s="61"/>
      <c r="C10" s="62"/>
      <c r="D10" s="49"/>
      <c r="E10" s="49"/>
      <c r="F10" s="49"/>
      <c r="G10" s="49"/>
      <c r="H10" s="49"/>
      <c r="I10" s="49"/>
      <c r="J10" s="49">
        <v>14282387469</v>
      </c>
    </row>
    <row r="11" spans="1:10" ht="15.75">
      <c r="A11" s="80"/>
      <c r="B11" s="61"/>
      <c r="C11" s="62"/>
      <c r="D11" s="49"/>
      <c r="E11" s="49"/>
      <c r="F11" s="49"/>
      <c r="G11" s="49"/>
      <c r="H11" s="49"/>
      <c r="I11" s="49"/>
      <c r="J11" s="49"/>
    </row>
    <row r="12" spans="1:10" ht="15.75">
      <c r="A12" s="79" t="s">
        <v>672</v>
      </c>
      <c r="B12" s="499">
        <f>B5+B6-B9</f>
        <v>150000000000</v>
      </c>
      <c r="C12" s="500"/>
      <c r="D12" s="49"/>
      <c r="E12" s="49"/>
      <c r="F12" s="49">
        <v>0</v>
      </c>
      <c r="G12" s="74">
        <f>G5+G6</f>
        <v>21156844651</v>
      </c>
      <c r="H12" s="74">
        <f>H5+H6</f>
        <v>12480424748</v>
      </c>
      <c r="I12" s="74">
        <f>I5+I6</f>
        <v>2275429248</v>
      </c>
      <c r="J12" s="74">
        <f>J5+J6-J9</f>
        <v>22706944313</v>
      </c>
    </row>
    <row r="13" spans="1:10" ht="15.75">
      <c r="A13" s="79" t="s">
        <v>671</v>
      </c>
      <c r="B13" s="499">
        <v>150000000000</v>
      </c>
      <c r="C13" s="500"/>
      <c r="D13" s="49"/>
      <c r="E13" s="49"/>
      <c r="F13" s="49">
        <v>0</v>
      </c>
      <c r="G13" s="74">
        <v>21156844651</v>
      </c>
      <c r="H13" s="74">
        <v>12480424748</v>
      </c>
      <c r="I13" s="74">
        <v>2275429248</v>
      </c>
      <c r="J13" s="74">
        <v>22706944313</v>
      </c>
    </row>
    <row r="14" spans="1:10" ht="15">
      <c r="A14" s="43" t="s">
        <v>257</v>
      </c>
      <c r="B14" s="61"/>
      <c r="C14" s="62"/>
      <c r="D14" s="49"/>
      <c r="E14" s="49"/>
      <c r="F14" s="49"/>
      <c r="G14" s="49">
        <f>G15+G16</f>
        <v>1550000000</v>
      </c>
      <c r="H14" s="49">
        <f>H15+H16</f>
        <v>2271744065</v>
      </c>
      <c r="I14" s="49">
        <f>I15+I16</f>
        <v>1135000000</v>
      </c>
      <c r="J14" s="49">
        <f>J15+J16</f>
        <v>81958065811</v>
      </c>
    </row>
    <row r="15" spans="1:10" ht="15.75">
      <c r="A15" s="80" t="s">
        <v>258</v>
      </c>
      <c r="B15" s="61"/>
      <c r="C15" s="62"/>
      <c r="D15" s="49"/>
      <c r="E15" s="49"/>
      <c r="F15" s="49"/>
      <c r="G15" s="49"/>
      <c r="H15" s="49"/>
      <c r="I15" s="49"/>
      <c r="J15" s="49">
        <v>81958065811</v>
      </c>
    </row>
    <row r="16" spans="1:10" ht="15.75">
      <c r="A16" s="80" t="s">
        <v>262</v>
      </c>
      <c r="B16" s="61"/>
      <c r="C16" s="62"/>
      <c r="D16" s="49"/>
      <c r="E16" s="49"/>
      <c r="F16" s="73"/>
      <c r="G16" s="49">
        <v>1550000000</v>
      </c>
      <c r="H16" s="49">
        <v>2271744065</v>
      </c>
      <c r="I16" s="49">
        <v>1135000000</v>
      </c>
      <c r="J16" s="49"/>
    </row>
    <row r="17" spans="1:10" ht="15">
      <c r="A17" s="43" t="s">
        <v>260</v>
      </c>
      <c r="B17" s="61"/>
      <c r="C17" s="62"/>
      <c r="D17" s="49"/>
      <c r="E17" s="49"/>
      <c r="F17" s="73"/>
      <c r="G17" s="49"/>
      <c r="H17" s="49"/>
      <c r="I17" s="49"/>
      <c r="J17" s="49">
        <v>22706944313</v>
      </c>
    </row>
    <row r="18" spans="1:10" ht="15.75">
      <c r="A18" s="80" t="s">
        <v>263</v>
      </c>
      <c r="B18" s="61"/>
      <c r="C18" s="62"/>
      <c r="D18" s="49"/>
      <c r="E18" s="49"/>
      <c r="F18" s="73"/>
      <c r="G18" s="49"/>
      <c r="H18" s="49"/>
      <c r="I18" s="49"/>
      <c r="J18" s="49">
        <v>7417744064</v>
      </c>
    </row>
    <row r="19" spans="1:10" ht="15.75">
      <c r="A19" s="80" t="s">
        <v>264</v>
      </c>
      <c r="B19" s="61"/>
      <c r="C19" s="62"/>
      <c r="D19" s="49"/>
      <c r="E19" s="49"/>
      <c r="F19" s="73"/>
      <c r="G19" s="49"/>
      <c r="H19" s="49"/>
      <c r="I19" s="49"/>
      <c r="J19" s="49">
        <v>15000000000</v>
      </c>
    </row>
    <row r="20" spans="1:10" ht="15.75">
      <c r="A20" s="80" t="s">
        <v>265</v>
      </c>
      <c r="B20" s="61"/>
      <c r="C20" s="62"/>
      <c r="D20" s="49"/>
      <c r="E20" s="49"/>
      <c r="F20" s="73"/>
      <c r="G20" s="49"/>
      <c r="H20" s="49"/>
      <c r="I20" s="49"/>
      <c r="J20" s="308">
        <v>289200249</v>
      </c>
    </row>
    <row r="21" spans="1:10" ht="15.75">
      <c r="A21" s="29" t="s">
        <v>689</v>
      </c>
      <c r="B21" s="497">
        <v>150000000000</v>
      </c>
      <c r="C21" s="498"/>
      <c r="D21" s="74">
        <f>SUM(D13:D17)</f>
        <v>0</v>
      </c>
      <c r="E21" s="74">
        <f>SUM(E13:E17)</f>
        <v>0</v>
      </c>
      <c r="F21" s="75">
        <f>F16</f>
        <v>0</v>
      </c>
      <c r="G21" s="74">
        <f>G13+G14</f>
        <v>22706844651</v>
      </c>
      <c r="H21" s="74">
        <f>H13+H14</f>
        <v>14752168813</v>
      </c>
      <c r="I21" s="74">
        <f>I13+I14-I17</f>
        <v>3410429248</v>
      </c>
      <c r="J21" s="81">
        <f>J13+J14-J17</f>
        <v>81958065811</v>
      </c>
    </row>
    <row r="22" spans="1:10" ht="23.25" customHeight="1">
      <c r="A22" s="21"/>
      <c r="B22" s="19"/>
      <c r="C22" s="19"/>
      <c r="D22" s="19"/>
      <c r="E22" s="19"/>
      <c r="F22" s="19"/>
      <c r="G22" s="19"/>
      <c r="H22" s="19"/>
      <c r="I22" s="19"/>
      <c r="J22" s="20"/>
    </row>
    <row r="23" spans="1:10" s="12" customFormat="1" ht="15.75">
      <c r="A23" s="18" t="s">
        <v>1</v>
      </c>
      <c r="B23" s="27"/>
      <c r="C23" s="487" t="s">
        <v>196</v>
      </c>
      <c r="D23" s="487"/>
      <c r="E23" s="487"/>
      <c r="F23" s="487"/>
      <c r="G23" s="487" t="s">
        <v>197</v>
      </c>
      <c r="H23" s="487"/>
      <c r="I23" s="487"/>
      <c r="J23" s="487"/>
    </row>
    <row r="24" spans="1:10" ht="43.5" customHeight="1">
      <c r="A24" s="15"/>
      <c r="B24" s="16"/>
      <c r="C24" s="489" t="s">
        <v>234</v>
      </c>
      <c r="D24" s="490"/>
      <c r="E24" s="45" t="s">
        <v>233</v>
      </c>
      <c r="F24" s="45" t="s">
        <v>232</v>
      </c>
      <c r="G24" s="489" t="s">
        <v>234</v>
      </c>
      <c r="H24" s="490"/>
      <c r="I24" s="45" t="s">
        <v>174</v>
      </c>
      <c r="J24" s="45" t="s">
        <v>232</v>
      </c>
    </row>
    <row r="25" spans="1:10" ht="15">
      <c r="A25" s="15" t="s">
        <v>228</v>
      </c>
      <c r="B25" s="16"/>
      <c r="C25" s="481">
        <v>76532000000</v>
      </c>
      <c r="D25" s="482"/>
      <c r="E25" s="50"/>
      <c r="F25" s="50"/>
      <c r="G25" s="481">
        <f>C25</f>
        <v>76532000000</v>
      </c>
      <c r="H25" s="482"/>
      <c r="I25" s="50"/>
      <c r="J25" s="50"/>
    </row>
    <row r="26" spans="1:10" ht="15">
      <c r="A26" s="15" t="s">
        <v>229</v>
      </c>
      <c r="B26" s="16"/>
      <c r="C26" s="486">
        <v>73468000000</v>
      </c>
      <c r="D26" s="480"/>
      <c r="E26" s="50"/>
      <c r="F26" s="50"/>
      <c r="G26" s="486">
        <f>C26</f>
        <v>73468000000</v>
      </c>
      <c r="H26" s="480"/>
      <c r="I26" s="50"/>
      <c r="J26" s="50"/>
    </row>
    <row r="27" spans="1:10" ht="15">
      <c r="A27" s="15" t="s">
        <v>230</v>
      </c>
      <c r="B27" s="16"/>
      <c r="C27" s="486"/>
      <c r="D27" s="480"/>
      <c r="E27" s="50"/>
      <c r="F27" s="50"/>
      <c r="G27" s="486"/>
      <c r="H27" s="480"/>
      <c r="I27" s="50"/>
      <c r="J27" s="50"/>
    </row>
    <row r="28" spans="1:10" ht="15">
      <c r="A28" s="15" t="s">
        <v>231</v>
      </c>
      <c r="B28" s="16"/>
      <c r="C28" s="486"/>
      <c r="D28" s="480"/>
      <c r="E28" s="50"/>
      <c r="F28" s="50"/>
      <c r="G28" s="486"/>
      <c r="H28" s="480"/>
      <c r="I28" s="50"/>
      <c r="J28" s="50"/>
    </row>
    <row r="29" spans="1:10" ht="15.75">
      <c r="A29" s="30" t="s">
        <v>169</v>
      </c>
      <c r="B29" s="33"/>
      <c r="C29" s="491">
        <f>SUM(C25:D28)</f>
        <v>150000000000</v>
      </c>
      <c r="D29" s="492"/>
      <c r="E29" s="51"/>
      <c r="F29" s="51"/>
      <c r="G29" s="491">
        <f>SUM(G25:H28)</f>
        <v>150000000000</v>
      </c>
      <c r="H29" s="492"/>
      <c r="I29" s="51"/>
      <c r="J29" s="51"/>
    </row>
    <row r="30" spans="1:10" ht="18.75" customHeight="1">
      <c r="A30" s="47" t="s">
        <v>235</v>
      </c>
      <c r="B30" s="19"/>
      <c r="C30" s="19"/>
      <c r="D30" s="19"/>
      <c r="E30" s="19"/>
      <c r="F30" s="19"/>
      <c r="G30" s="19"/>
      <c r="H30" s="19"/>
      <c r="I30" s="19"/>
      <c r="J30" s="20"/>
    </row>
    <row r="31" spans="1:10" ht="15">
      <c r="A31" s="48"/>
      <c r="B31" s="16"/>
      <c r="C31" s="16"/>
      <c r="D31" s="16"/>
      <c r="E31" s="16"/>
      <c r="F31" s="16"/>
      <c r="G31" s="16"/>
      <c r="H31" s="16"/>
      <c r="I31" s="16"/>
      <c r="J31" s="16"/>
    </row>
    <row r="32" spans="1:10" s="12" customFormat="1" ht="15.75">
      <c r="A32" s="18" t="s">
        <v>2</v>
      </c>
      <c r="B32" s="26"/>
      <c r="C32" s="26"/>
      <c r="D32" s="26"/>
      <c r="E32" s="483" t="s">
        <v>167</v>
      </c>
      <c r="F32" s="484"/>
      <c r="G32" s="485"/>
      <c r="H32" s="483" t="s">
        <v>255</v>
      </c>
      <c r="I32" s="484"/>
      <c r="J32" s="485"/>
    </row>
    <row r="33" spans="1:10" ht="15">
      <c r="A33" s="15" t="s">
        <v>236</v>
      </c>
      <c r="B33" s="16"/>
      <c r="C33" s="16"/>
      <c r="D33" s="16"/>
      <c r="E33" s="481"/>
      <c r="F33" s="488"/>
      <c r="G33" s="482"/>
      <c r="H33" s="481"/>
      <c r="I33" s="488"/>
      <c r="J33" s="482"/>
    </row>
    <row r="34" spans="1:10" ht="15">
      <c r="A34" s="15" t="s">
        <v>237</v>
      </c>
      <c r="B34" s="16"/>
      <c r="C34" s="16"/>
      <c r="D34" s="16"/>
      <c r="E34" s="486">
        <v>150000000000</v>
      </c>
      <c r="F34" s="479"/>
      <c r="G34" s="480"/>
      <c r="H34" s="486">
        <v>150000000000</v>
      </c>
      <c r="I34" s="479"/>
      <c r="J34" s="480"/>
    </row>
    <row r="35" spans="1:10" ht="15">
      <c r="A35" s="15" t="s">
        <v>238</v>
      </c>
      <c r="B35" s="16"/>
      <c r="C35" s="16"/>
      <c r="D35" s="16"/>
      <c r="E35" s="486"/>
      <c r="F35" s="479"/>
      <c r="G35" s="480"/>
      <c r="H35" s="479"/>
      <c r="I35" s="479"/>
      <c r="J35" s="480"/>
    </row>
    <row r="36" spans="1:10" ht="15">
      <c r="A36" s="15" t="s">
        <v>239</v>
      </c>
      <c r="B36" s="16"/>
      <c r="C36" s="16"/>
      <c r="D36" s="16"/>
      <c r="E36" s="486"/>
      <c r="F36" s="479"/>
      <c r="G36" s="480"/>
      <c r="H36" s="479"/>
      <c r="I36" s="479"/>
      <c r="J36" s="480"/>
    </row>
    <row r="37" spans="1:10" ht="15">
      <c r="A37" s="15" t="s">
        <v>240</v>
      </c>
      <c r="B37" s="16"/>
      <c r="C37" s="16"/>
      <c r="D37" s="16"/>
      <c r="E37" s="486">
        <v>150000000000</v>
      </c>
      <c r="F37" s="479"/>
      <c r="G37" s="480"/>
      <c r="H37" s="486">
        <v>150000000000</v>
      </c>
      <c r="I37" s="479"/>
      <c r="J37" s="480"/>
    </row>
    <row r="38" spans="1:10" ht="15">
      <c r="A38" s="32" t="s">
        <v>241</v>
      </c>
      <c r="B38" s="33"/>
      <c r="C38" s="33"/>
      <c r="D38" s="33"/>
      <c r="E38" s="476"/>
      <c r="F38" s="477"/>
      <c r="G38" s="478"/>
      <c r="H38" s="476"/>
      <c r="I38" s="477"/>
      <c r="J38" s="478"/>
    </row>
    <row r="39" spans="1:10" s="12" customFormat="1" ht="15.75">
      <c r="A39" s="24" t="s">
        <v>3</v>
      </c>
      <c r="B39" s="35"/>
      <c r="C39" s="35"/>
      <c r="D39" s="35"/>
      <c r="E39" s="35"/>
      <c r="F39" s="35"/>
      <c r="G39" s="35"/>
      <c r="H39" s="35"/>
      <c r="I39" s="35"/>
      <c r="J39" s="42"/>
    </row>
    <row r="40" spans="1:10" ht="15">
      <c r="A40" s="15" t="s">
        <v>242</v>
      </c>
      <c r="B40" s="16"/>
      <c r="C40" s="16"/>
      <c r="D40" s="16"/>
      <c r="E40" s="16"/>
      <c r="F40" s="16"/>
      <c r="G40" s="16"/>
      <c r="H40" s="16"/>
      <c r="I40" s="16"/>
      <c r="J40" s="17"/>
    </row>
    <row r="41" spans="1:10" ht="15">
      <c r="A41" s="15" t="s">
        <v>243</v>
      </c>
      <c r="B41" s="16"/>
      <c r="C41" s="16"/>
      <c r="D41" s="16"/>
      <c r="E41" s="16"/>
      <c r="F41" s="16"/>
      <c r="G41" s="16"/>
      <c r="H41" s="16"/>
      <c r="I41" s="16"/>
      <c r="J41" s="17"/>
    </row>
    <row r="42" spans="1:10" ht="15">
      <c r="A42" s="15" t="s">
        <v>244</v>
      </c>
      <c r="B42" s="16"/>
      <c r="C42" s="16"/>
      <c r="D42" s="16"/>
      <c r="E42" s="16"/>
      <c r="F42" s="16"/>
      <c r="G42" s="16"/>
      <c r="H42" s="16"/>
      <c r="I42" s="16"/>
      <c r="J42" s="17"/>
    </row>
    <row r="43" spans="1:10" ht="15">
      <c r="A43" s="32" t="s">
        <v>245</v>
      </c>
      <c r="B43" s="33"/>
      <c r="C43" s="33"/>
      <c r="D43" s="33"/>
      <c r="E43" s="33"/>
      <c r="F43" s="33"/>
      <c r="G43" s="33"/>
      <c r="H43" s="33"/>
      <c r="I43" s="33"/>
      <c r="J43" s="23"/>
    </row>
    <row r="44" spans="1:10" s="12" customFormat="1" ht="15.75">
      <c r="A44" s="18" t="s">
        <v>4</v>
      </c>
      <c r="B44" s="26"/>
      <c r="C44" s="26"/>
      <c r="D44" s="27"/>
      <c r="E44" s="483" t="s">
        <v>167</v>
      </c>
      <c r="F44" s="484"/>
      <c r="G44" s="485"/>
      <c r="H44" s="483" t="s">
        <v>255</v>
      </c>
      <c r="I44" s="484"/>
      <c r="J44" s="485"/>
    </row>
    <row r="45" spans="1:10" ht="15">
      <c r="A45" s="41" t="s">
        <v>246</v>
      </c>
      <c r="B45" s="25"/>
      <c r="C45" s="25"/>
      <c r="D45" s="25"/>
      <c r="E45" s="52"/>
      <c r="F45" s="53">
        <v>15000000</v>
      </c>
      <c r="G45" s="54"/>
      <c r="H45" s="53"/>
      <c r="I45" s="53">
        <v>15000000</v>
      </c>
      <c r="J45" s="54"/>
    </row>
    <row r="46" spans="1:10" ht="15">
      <c r="A46" s="15" t="s">
        <v>247</v>
      </c>
      <c r="B46" s="16"/>
      <c r="C46" s="16"/>
      <c r="D46" s="16"/>
      <c r="E46" s="55"/>
      <c r="F46" s="56"/>
      <c r="G46" s="57"/>
      <c r="H46" s="56"/>
      <c r="I46" s="56"/>
      <c r="J46" s="57"/>
    </row>
    <row r="47" spans="1:10" ht="15">
      <c r="A47" s="15" t="s">
        <v>248</v>
      </c>
      <c r="B47" s="16"/>
      <c r="C47" s="16"/>
      <c r="D47" s="16"/>
      <c r="E47" s="55"/>
      <c r="F47" s="56">
        <v>15000000</v>
      </c>
      <c r="G47" s="57"/>
      <c r="H47" s="56"/>
      <c r="I47" s="56">
        <v>15000000</v>
      </c>
      <c r="J47" s="57"/>
    </row>
    <row r="48" spans="1:10" ht="15">
      <c r="A48" s="15" t="s">
        <v>249</v>
      </c>
      <c r="B48" s="16"/>
      <c r="C48" s="16"/>
      <c r="D48" s="16"/>
      <c r="E48" s="55"/>
      <c r="F48" s="56"/>
      <c r="G48" s="57"/>
      <c r="H48" s="56"/>
      <c r="I48" s="56"/>
      <c r="J48" s="57"/>
    </row>
    <row r="49" spans="1:10" ht="15">
      <c r="A49" s="15" t="s">
        <v>8</v>
      </c>
      <c r="B49" s="16"/>
      <c r="C49" s="16"/>
      <c r="D49" s="16"/>
      <c r="E49" s="55"/>
      <c r="F49" s="56"/>
      <c r="G49" s="57"/>
      <c r="H49" s="56"/>
      <c r="I49" s="56"/>
      <c r="J49" s="57"/>
    </row>
    <row r="50" spans="1:10" ht="15">
      <c r="A50" s="15" t="s">
        <v>248</v>
      </c>
      <c r="B50" s="16"/>
      <c r="C50" s="16"/>
      <c r="D50" s="16"/>
      <c r="E50" s="55"/>
      <c r="F50" s="56"/>
      <c r="G50" s="57"/>
      <c r="H50" s="56"/>
      <c r="I50" s="56"/>
      <c r="J50" s="57"/>
    </row>
    <row r="51" spans="1:10" ht="15">
      <c r="A51" s="15" t="s">
        <v>249</v>
      </c>
      <c r="B51" s="16"/>
      <c r="C51" s="16"/>
      <c r="D51" s="16"/>
      <c r="E51" s="55"/>
      <c r="F51" s="56"/>
      <c r="G51" s="57"/>
      <c r="H51" s="56"/>
      <c r="I51" s="56"/>
      <c r="J51" s="57"/>
    </row>
    <row r="52" spans="1:10" ht="15">
      <c r="A52" s="15" t="s">
        <v>250</v>
      </c>
      <c r="B52" s="16"/>
      <c r="C52" s="16"/>
      <c r="D52" s="16"/>
      <c r="E52" s="55"/>
      <c r="F52" s="56"/>
      <c r="G52" s="57"/>
      <c r="H52" s="56"/>
      <c r="I52" s="56"/>
      <c r="J52" s="57"/>
    </row>
    <row r="53" spans="1:10" ht="15">
      <c r="A53" s="15" t="s">
        <v>248</v>
      </c>
      <c r="B53" s="16"/>
      <c r="C53" s="16"/>
      <c r="D53" s="16"/>
      <c r="E53" s="55"/>
      <c r="F53" s="56">
        <v>15000000</v>
      </c>
      <c r="G53" s="57"/>
      <c r="H53" s="56"/>
      <c r="I53" s="56">
        <v>15000000</v>
      </c>
      <c r="J53" s="57"/>
    </row>
    <row r="54" spans="1:10" ht="15">
      <c r="A54" s="32" t="s">
        <v>249</v>
      </c>
      <c r="B54" s="33"/>
      <c r="C54" s="33"/>
      <c r="D54" s="33"/>
      <c r="E54" s="58"/>
      <c r="F54" s="59"/>
      <c r="G54" s="60"/>
      <c r="H54" s="59"/>
      <c r="I54" s="59"/>
      <c r="J54" s="60"/>
    </row>
    <row r="55" ht="15.75">
      <c r="A55" s="14" t="s">
        <v>251</v>
      </c>
    </row>
    <row r="56" ht="15">
      <c r="A56" s="10" t="s">
        <v>5</v>
      </c>
    </row>
    <row r="57" ht="15">
      <c r="A57" s="10" t="s">
        <v>252</v>
      </c>
    </row>
    <row r="58" ht="15">
      <c r="A58" s="10" t="s">
        <v>6</v>
      </c>
    </row>
    <row r="59" ht="15">
      <c r="A59" s="10" t="s">
        <v>253</v>
      </c>
    </row>
    <row r="60" ht="15">
      <c r="A60" s="10" t="s">
        <v>7</v>
      </c>
    </row>
    <row r="61" ht="15">
      <c r="A61" s="10" t="s">
        <v>254</v>
      </c>
    </row>
  </sheetData>
  <sheetProtection password="DAF5" sheet="1" objects="1" scenarios="1"/>
  <mergeCells count="35">
    <mergeCell ref="B3:C3"/>
    <mergeCell ref="B5:C5"/>
    <mergeCell ref="B21:C21"/>
    <mergeCell ref="C23:F23"/>
    <mergeCell ref="B12:C12"/>
    <mergeCell ref="B13:C13"/>
    <mergeCell ref="H33:J33"/>
    <mergeCell ref="H34:J34"/>
    <mergeCell ref="C26:D26"/>
    <mergeCell ref="G24:H24"/>
    <mergeCell ref="C29:D29"/>
    <mergeCell ref="G29:H29"/>
    <mergeCell ref="G25:H25"/>
    <mergeCell ref="G26:H26"/>
    <mergeCell ref="C24:D24"/>
    <mergeCell ref="G23:J23"/>
    <mergeCell ref="C27:D27"/>
    <mergeCell ref="E44:G44"/>
    <mergeCell ref="H44:J44"/>
    <mergeCell ref="E33:G33"/>
    <mergeCell ref="E34:G34"/>
    <mergeCell ref="E35:G35"/>
    <mergeCell ref="E36:G36"/>
    <mergeCell ref="E37:G37"/>
    <mergeCell ref="H37:J37"/>
    <mergeCell ref="H38:J38"/>
    <mergeCell ref="H35:J35"/>
    <mergeCell ref="E38:G38"/>
    <mergeCell ref="C25:D25"/>
    <mergeCell ref="E32:G32"/>
    <mergeCell ref="H32:J32"/>
    <mergeCell ref="H36:J36"/>
    <mergeCell ref="G27:H27"/>
    <mergeCell ref="C28:D28"/>
    <mergeCell ref="G28:H28"/>
  </mergeCells>
  <printOptions horizontalCentered="1"/>
  <pageMargins left="0.295275590551181" right="0.295275590551181" top="0.984251968503937" bottom="0.78740157480315" header="0.511811023622047" footer="0.511811023622047"/>
  <pageSetup firstPageNumber="12"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162"/>
  <sheetViews>
    <sheetView zoomScalePageLayoutView="0" workbookViewId="0" topLeftCell="A148">
      <selection activeCell="G155" sqref="G155:I155"/>
    </sheetView>
  </sheetViews>
  <sheetFormatPr defaultColWidth="8.796875" defaultRowHeight="15"/>
  <cols>
    <col min="5" max="5" width="11.8984375" style="0" customWidth="1"/>
    <col min="6" max="6" width="8" style="0" customWidth="1"/>
    <col min="8" max="8" width="10.8984375" style="0" customWidth="1"/>
  </cols>
  <sheetData>
    <row r="1" spans="1:9" ht="15.75">
      <c r="A1" s="267" t="s">
        <v>489</v>
      </c>
      <c r="B1" s="268"/>
      <c r="C1" s="268"/>
      <c r="D1" s="268"/>
      <c r="E1" s="268"/>
      <c r="F1" s="268"/>
      <c r="G1" s="268"/>
      <c r="H1" s="268"/>
      <c r="I1" s="269"/>
    </row>
    <row r="2" spans="1:9" ht="15">
      <c r="A2" s="411" t="s">
        <v>490</v>
      </c>
      <c r="B2" s="412"/>
      <c r="C2" s="412"/>
      <c r="D2" s="412"/>
      <c r="E2" s="413"/>
      <c r="F2" s="408" t="s">
        <v>491</v>
      </c>
      <c r="G2" s="408" t="s">
        <v>492</v>
      </c>
      <c r="H2" s="408" t="s">
        <v>493</v>
      </c>
      <c r="I2" s="408" t="s">
        <v>494</v>
      </c>
    </row>
    <row r="3" spans="1:9" ht="15">
      <c r="A3" s="414"/>
      <c r="B3" s="415"/>
      <c r="C3" s="415"/>
      <c r="D3" s="415"/>
      <c r="E3" s="416"/>
      <c r="F3" s="409"/>
      <c r="G3" s="409"/>
      <c r="H3" s="409"/>
      <c r="I3" s="409"/>
    </row>
    <row r="4" spans="1:9" ht="15">
      <c r="A4" s="417"/>
      <c r="B4" s="418"/>
      <c r="C4" s="418"/>
      <c r="D4" s="418"/>
      <c r="E4" s="419"/>
      <c r="F4" s="410"/>
      <c r="G4" s="410"/>
      <c r="H4" s="410"/>
      <c r="I4" s="410"/>
    </row>
    <row r="5" spans="1:9" ht="15.75">
      <c r="A5" s="402" t="s">
        <v>495</v>
      </c>
      <c r="B5" s="403"/>
      <c r="C5" s="403"/>
      <c r="D5" s="192"/>
      <c r="E5" s="192"/>
      <c r="F5" s="191"/>
      <c r="G5" s="193"/>
      <c r="H5" s="194"/>
      <c r="I5" s="195"/>
    </row>
    <row r="6" spans="1:9" ht="15.75">
      <c r="A6" s="196" t="s">
        <v>496</v>
      </c>
      <c r="B6" s="197"/>
      <c r="C6" s="197"/>
      <c r="D6" s="199"/>
      <c r="E6" s="199"/>
      <c r="F6" s="198"/>
      <c r="G6" s="200"/>
      <c r="H6" s="201"/>
      <c r="I6" s="202"/>
    </row>
    <row r="7" spans="1:9" ht="15.75">
      <c r="A7" s="203" t="s">
        <v>497</v>
      </c>
      <c r="B7" s="197"/>
      <c r="C7" s="197"/>
      <c r="D7" s="199"/>
      <c r="E7" s="199"/>
      <c r="F7" s="198"/>
      <c r="G7" s="204"/>
      <c r="H7" s="201"/>
      <c r="I7" s="205"/>
    </row>
    <row r="8" spans="1:9" ht="15.75">
      <c r="A8" s="203" t="s">
        <v>498</v>
      </c>
      <c r="B8" s="197"/>
      <c r="C8" s="197"/>
      <c r="D8" s="199"/>
      <c r="E8" s="199"/>
      <c r="F8" s="198"/>
      <c r="G8" s="204"/>
      <c r="H8" s="201"/>
      <c r="I8" s="205"/>
    </row>
    <row r="9" spans="1:9" ht="15.75">
      <c r="A9" s="203" t="s">
        <v>499</v>
      </c>
      <c r="B9" s="197"/>
      <c r="C9" s="197"/>
      <c r="D9" s="199"/>
      <c r="E9" s="199"/>
      <c r="F9" s="198"/>
      <c r="G9" s="204"/>
      <c r="H9" s="201"/>
      <c r="I9" s="205"/>
    </row>
    <row r="10" spans="1:9" ht="15.75">
      <c r="A10" s="203" t="s">
        <v>500</v>
      </c>
      <c r="B10" s="197"/>
      <c r="C10" s="197"/>
      <c r="D10" s="199"/>
      <c r="E10" s="199"/>
      <c r="F10" s="198"/>
      <c r="G10" s="204"/>
      <c r="H10" s="201"/>
      <c r="I10" s="205"/>
    </row>
    <row r="11" spans="1:9" ht="15.75">
      <c r="A11" s="203" t="s">
        <v>501</v>
      </c>
      <c r="B11" s="197"/>
      <c r="C11" s="197"/>
      <c r="D11" s="199"/>
      <c r="E11" s="199"/>
      <c r="F11" s="198"/>
      <c r="G11" s="204"/>
      <c r="H11" s="201"/>
      <c r="I11" s="205"/>
    </row>
    <row r="12" spans="1:9" ht="15.75">
      <c r="A12" s="203" t="s">
        <v>502</v>
      </c>
      <c r="B12" s="197"/>
      <c r="C12" s="197"/>
      <c r="D12" s="199"/>
      <c r="E12" s="199"/>
      <c r="F12" s="198"/>
      <c r="G12" s="204"/>
      <c r="H12" s="201"/>
      <c r="I12" s="205"/>
    </row>
    <row r="13" spans="1:9" ht="15.75">
      <c r="A13" s="196" t="s">
        <v>503</v>
      </c>
      <c r="B13" s="197"/>
      <c r="C13" s="197"/>
      <c r="D13" s="199"/>
      <c r="E13" s="199"/>
      <c r="F13" s="198"/>
      <c r="G13" s="200"/>
      <c r="H13" s="201"/>
      <c r="I13" s="202"/>
    </row>
    <row r="14" spans="1:9" ht="15.75">
      <c r="A14" s="405" t="s">
        <v>504</v>
      </c>
      <c r="B14" s="406"/>
      <c r="C14" s="406"/>
      <c r="D14" s="199"/>
      <c r="E14" s="199"/>
      <c r="F14" s="198"/>
      <c r="G14" s="204"/>
      <c r="H14" s="201"/>
      <c r="I14" s="202"/>
    </row>
    <row r="15" spans="1:9" ht="15.75">
      <c r="A15" s="196" t="s">
        <v>496</v>
      </c>
      <c r="B15" s="197"/>
      <c r="C15" s="197"/>
      <c r="D15" s="199"/>
      <c r="E15" s="199"/>
      <c r="F15" s="198"/>
      <c r="G15" s="200"/>
      <c r="H15" s="201"/>
      <c r="I15" s="202"/>
    </row>
    <row r="16" spans="1:9" ht="15.75">
      <c r="A16" s="203" t="s">
        <v>505</v>
      </c>
      <c r="B16" s="197"/>
      <c r="C16" s="197"/>
      <c r="D16" s="199"/>
      <c r="E16" s="199"/>
      <c r="F16" s="198"/>
      <c r="G16" s="204"/>
      <c r="H16" s="201"/>
      <c r="I16" s="205"/>
    </row>
    <row r="17" spans="1:9" ht="15.75">
      <c r="A17" s="203" t="s">
        <v>500</v>
      </c>
      <c r="B17" s="197"/>
      <c r="C17" s="197"/>
      <c r="D17" s="199"/>
      <c r="E17" s="199"/>
      <c r="F17" s="198"/>
      <c r="G17" s="204"/>
      <c r="H17" s="201"/>
      <c r="I17" s="205"/>
    </row>
    <row r="18" spans="1:9" ht="15.75">
      <c r="A18" s="203" t="s">
        <v>501</v>
      </c>
      <c r="B18" s="197"/>
      <c r="C18" s="197"/>
      <c r="D18" s="199"/>
      <c r="E18" s="199"/>
      <c r="F18" s="198"/>
      <c r="G18" s="204"/>
      <c r="H18" s="201"/>
      <c r="I18" s="205"/>
    </row>
    <row r="19" spans="1:9" ht="15.75">
      <c r="A19" s="203" t="s">
        <v>502</v>
      </c>
      <c r="B19" s="197"/>
      <c r="C19" s="197"/>
      <c r="D19" s="199"/>
      <c r="E19" s="199"/>
      <c r="F19" s="198"/>
      <c r="G19" s="204"/>
      <c r="H19" s="201"/>
      <c r="I19" s="205"/>
    </row>
    <row r="20" spans="1:9" ht="15.75">
      <c r="A20" s="228" t="s">
        <v>503</v>
      </c>
      <c r="B20" s="229"/>
      <c r="C20" s="229"/>
      <c r="D20" s="209"/>
      <c r="E20" s="209"/>
      <c r="F20" s="208"/>
      <c r="G20" s="210"/>
      <c r="H20" s="211"/>
      <c r="I20" s="212"/>
    </row>
    <row r="21" spans="1:9" ht="15.75">
      <c r="A21" s="230"/>
      <c r="B21" s="231"/>
      <c r="C21" s="231"/>
      <c r="D21" s="221"/>
      <c r="E21" s="221"/>
      <c r="F21" s="221"/>
      <c r="G21" s="222"/>
      <c r="H21" s="223"/>
      <c r="I21" s="224"/>
    </row>
    <row r="22" spans="1:9" ht="15.75">
      <c r="A22" s="214" t="s">
        <v>647</v>
      </c>
      <c r="B22" s="180"/>
      <c r="C22" s="180"/>
      <c r="D22" s="180"/>
      <c r="E22" s="180"/>
      <c r="F22" s="435">
        <v>55925143309</v>
      </c>
      <c r="G22" s="436"/>
      <c r="H22" s="435">
        <v>52045143309</v>
      </c>
      <c r="I22" s="436"/>
    </row>
    <row r="23" spans="1:9" ht="15.75">
      <c r="A23" s="214"/>
      <c r="B23" s="180"/>
      <c r="C23" s="180"/>
      <c r="D23" s="180"/>
      <c r="E23" s="180"/>
      <c r="F23" s="180"/>
      <c r="G23" s="180"/>
      <c r="H23" s="180"/>
      <c r="I23" s="215"/>
    </row>
    <row r="24" spans="1:9" ht="15.75">
      <c r="A24" s="214" t="s">
        <v>506</v>
      </c>
      <c r="B24" s="180"/>
      <c r="C24" s="180"/>
      <c r="D24" s="180"/>
      <c r="E24" s="215"/>
      <c r="F24" s="429" t="s">
        <v>683</v>
      </c>
      <c r="G24" s="430"/>
      <c r="H24" s="427">
        <v>40544</v>
      </c>
      <c r="I24" s="428"/>
    </row>
    <row r="25" spans="1:9" ht="15.75">
      <c r="A25" s="225" t="s">
        <v>507</v>
      </c>
      <c r="B25" s="154"/>
      <c r="C25" s="154"/>
      <c r="D25" s="154"/>
      <c r="E25" s="154"/>
      <c r="F25" s="450"/>
      <c r="G25" s="451"/>
      <c r="H25" s="450"/>
      <c r="I25" s="451"/>
    </row>
    <row r="26" spans="1:9" ht="15.75">
      <c r="A26" s="157" t="s">
        <v>508</v>
      </c>
      <c r="B26" s="158"/>
      <c r="C26" s="158"/>
      <c r="D26" s="158"/>
      <c r="E26" s="158"/>
      <c r="F26" s="425"/>
      <c r="G26" s="426"/>
      <c r="H26" s="425"/>
      <c r="I26" s="426"/>
    </row>
    <row r="27" spans="1:9" ht="15.75">
      <c r="A27" s="157" t="s">
        <v>509</v>
      </c>
      <c r="B27" s="158"/>
      <c r="C27" s="158"/>
      <c r="D27" s="158"/>
      <c r="E27" s="158"/>
      <c r="F27" s="425"/>
      <c r="G27" s="426"/>
      <c r="H27" s="425"/>
      <c r="I27" s="426"/>
    </row>
    <row r="28" spans="1:9" ht="15.75">
      <c r="A28" s="157" t="s">
        <v>502</v>
      </c>
      <c r="B28" s="158"/>
      <c r="C28" s="158"/>
      <c r="D28" s="158"/>
      <c r="E28" s="158"/>
      <c r="F28" s="425"/>
      <c r="G28" s="426"/>
      <c r="H28" s="425"/>
      <c r="I28" s="426"/>
    </row>
    <row r="29" spans="1:9" ht="15.75">
      <c r="A29" s="157" t="s">
        <v>510</v>
      </c>
      <c r="B29" s="158"/>
      <c r="C29" s="158"/>
      <c r="D29" s="158"/>
      <c r="E29" s="158"/>
      <c r="F29" s="425">
        <f>F25+F26-F27-F28</f>
        <v>0</v>
      </c>
      <c r="G29" s="426"/>
      <c r="H29" s="425">
        <f>H25+H26-H27</f>
        <v>0</v>
      </c>
      <c r="I29" s="426"/>
    </row>
    <row r="30" spans="1:9" ht="15.75">
      <c r="A30" s="157"/>
      <c r="B30" s="158"/>
      <c r="C30" s="158"/>
      <c r="D30" s="158"/>
      <c r="E30" s="158"/>
      <c r="F30" s="159"/>
      <c r="G30" s="160"/>
      <c r="H30" s="188"/>
      <c r="I30" s="160"/>
    </row>
    <row r="31" spans="1:9" ht="15.75">
      <c r="A31" s="214" t="s">
        <v>511</v>
      </c>
      <c r="B31" s="180"/>
      <c r="C31" s="180"/>
      <c r="D31" s="180"/>
      <c r="E31" s="180"/>
      <c r="F31" s="528">
        <v>0</v>
      </c>
      <c r="G31" s="529"/>
      <c r="H31" s="528">
        <v>0</v>
      </c>
      <c r="I31" s="529"/>
    </row>
    <row r="32" spans="1:9" ht="15.75">
      <c r="A32" s="184"/>
      <c r="B32" s="158"/>
      <c r="C32" s="158"/>
      <c r="D32" s="158"/>
      <c r="E32" s="158"/>
      <c r="F32" s="232"/>
      <c r="G32" s="160"/>
      <c r="H32" s="233"/>
      <c r="I32" s="160"/>
    </row>
    <row r="33" spans="1:9" ht="15.75">
      <c r="A33" s="214" t="s">
        <v>512</v>
      </c>
      <c r="B33" s="180"/>
      <c r="C33" s="180"/>
      <c r="D33" s="180"/>
      <c r="E33" s="180"/>
      <c r="F33" s="534">
        <v>28255794291</v>
      </c>
      <c r="G33" s="535"/>
      <c r="H33" s="534">
        <v>50138839127</v>
      </c>
      <c r="I33" s="535"/>
    </row>
    <row r="34" spans="1:9" ht="15.75">
      <c r="A34" s="214" t="s">
        <v>513</v>
      </c>
      <c r="B34" s="180"/>
      <c r="C34" s="180"/>
      <c r="D34" s="180"/>
      <c r="E34" s="180"/>
      <c r="F34" s="530"/>
      <c r="G34" s="531"/>
      <c r="H34" s="530"/>
      <c r="I34" s="531"/>
    </row>
    <row r="35" spans="1:9" ht="15.75">
      <c r="A35" s="157" t="s">
        <v>514</v>
      </c>
      <c r="B35" s="158"/>
      <c r="C35" s="158"/>
      <c r="D35" s="158"/>
      <c r="E35" s="158"/>
      <c r="F35" s="450">
        <v>34896880947</v>
      </c>
      <c r="G35" s="451"/>
      <c r="H35" s="450">
        <v>37985502871</v>
      </c>
      <c r="I35" s="451"/>
    </row>
    <row r="36" spans="1:9" ht="15.75">
      <c r="A36" s="161" t="s">
        <v>515</v>
      </c>
      <c r="B36" s="162"/>
      <c r="C36" s="162"/>
      <c r="D36" s="162"/>
      <c r="E36" s="162"/>
      <c r="F36" s="431">
        <v>403653206</v>
      </c>
      <c r="G36" s="432"/>
      <c r="H36" s="431">
        <v>19077118291</v>
      </c>
      <c r="I36" s="432"/>
    </row>
    <row r="37" spans="1:9" ht="15.75">
      <c r="A37" s="429" t="s">
        <v>516</v>
      </c>
      <c r="B37" s="443"/>
      <c r="C37" s="443"/>
      <c r="D37" s="443"/>
      <c r="E37" s="430"/>
      <c r="F37" s="435">
        <f>SUM(F35:G36)</f>
        <v>35300534153</v>
      </c>
      <c r="G37" s="436"/>
      <c r="H37" s="435">
        <f>SUM(H35:I36)</f>
        <v>57062621162</v>
      </c>
      <c r="I37" s="436"/>
    </row>
    <row r="38" spans="1:9" ht="15.75">
      <c r="A38" s="186"/>
      <c r="B38" s="168"/>
      <c r="C38" s="168"/>
      <c r="D38" s="168"/>
      <c r="E38" s="168"/>
      <c r="F38" s="155"/>
      <c r="G38" s="187"/>
      <c r="H38" s="187"/>
      <c r="I38" s="166"/>
    </row>
    <row r="39" spans="1:9" ht="15.75">
      <c r="A39" s="152" t="s">
        <v>517</v>
      </c>
      <c r="B39" s="154"/>
      <c r="C39" s="154"/>
      <c r="D39" s="154"/>
      <c r="E39" s="154"/>
      <c r="F39" s="450"/>
      <c r="G39" s="451"/>
      <c r="H39" s="450"/>
      <c r="I39" s="451"/>
    </row>
    <row r="40" spans="1:9" ht="15.75">
      <c r="A40" s="184" t="s">
        <v>518</v>
      </c>
      <c r="B40" s="158"/>
      <c r="C40" s="158"/>
      <c r="D40" s="158"/>
      <c r="E40" s="158"/>
      <c r="F40" s="515"/>
      <c r="G40" s="516"/>
      <c r="H40" s="425"/>
      <c r="I40" s="426"/>
    </row>
    <row r="41" spans="1:9" ht="15.75">
      <c r="A41" s="157" t="s">
        <v>519</v>
      </c>
      <c r="B41" s="158"/>
      <c r="C41" s="158"/>
      <c r="D41" s="158"/>
      <c r="E41" s="158"/>
      <c r="F41" s="425"/>
      <c r="G41" s="426"/>
      <c r="H41" s="425"/>
      <c r="I41" s="426"/>
    </row>
    <row r="42" spans="1:9" ht="15.75">
      <c r="A42" s="157" t="s">
        <v>520</v>
      </c>
      <c r="B42" s="158"/>
      <c r="C42" s="158"/>
      <c r="D42" s="158"/>
      <c r="E42" s="158"/>
      <c r="F42" s="444"/>
      <c r="G42" s="445"/>
      <c r="H42" s="425"/>
      <c r="I42" s="426"/>
    </row>
    <row r="43" spans="1:9" ht="15.75">
      <c r="A43" s="157" t="s">
        <v>521</v>
      </c>
      <c r="B43" s="158"/>
      <c r="C43" s="158"/>
      <c r="D43" s="158"/>
      <c r="E43" s="158"/>
      <c r="F43" s="444"/>
      <c r="G43" s="445"/>
      <c r="H43" s="425"/>
      <c r="I43" s="426"/>
    </row>
    <row r="44" spans="1:9" ht="15.75">
      <c r="A44" s="157" t="s">
        <v>522</v>
      </c>
      <c r="B44" s="158"/>
      <c r="C44" s="158"/>
      <c r="D44" s="158"/>
      <c r="E44" s="158"/>
      <c r="F44" s="425"/>
      <c r="G44" s="426"/>
      <c r="H44" s="425">
        <v>3034586190</v>
      </c>
      <c r="I44" s="426"/>
    </row>
    <row r="45" spans="1:9" ht="15.75">
      <c r="A45" s="157" t="s">
        <v>523</v>
      </c>
      <c r="B45" s="158"/>
      <c r="C45" s="158"/>
      <c r="D45" s="158"/>
      <c r="E45" s="158"/>
      <c r="F45" s="425"/>
      <c r="G45" s="426"/>
      <c r="H45" s="425"/>
      <c r="I45" s="426"/>
    </row>
    <row r="46" spans="1:9" ht="15.75">
      <c r="A46" s="157" t="s">
        <v>524</v>
      </c>
      <c r="B46" s="158"/>
      <c r="C46" s="158"/>
      <c r="D46" s="158"/>
      <c r="E46" s="158"/>
      <c r="F46" s="425"/>
      <c r="G46" s="426"/>
      <c r="H46" s="425"/>
      <c r="I46" s="426"/>
    </row>
    <row r="47" spans="1:9" ht="15.75">
      <c r="A47" s="157" t="s">
        <v>525</v>
      </c>
      <c r="B47" s="158"/>
      <c r="C47" s="158"/>
      <c r="D47" s="158"/>
      <c r="E47" s="158"/>
      <c r="F47" s="425"/>
      <c r="G47" s="426"/>
      <c r="H47" s="425"/>
      <c r="I47" s="426"/>
    </row>
    <row r="48" spans="1:9" ht="15.75">
      <c r="A48" s="157" t="s">
        <v>526</v>
      </c>
      <c r="B48" s="158"/>
      <c r="C48" s="158"/>
      <c r="D48" s="158"/>
      <c r="E48" s="158"/>
      <c r="F48" s="425"/>
      <c r="G48" s="426"/>
      <c r="H48" s="446">
        <v>5750938501</v>
      </c>
      <c r="I48" s="447"/>
    </row>
    <row r="49" spans="1:9" ht="15.75">
      <c r="A49" s="184" t="s">
        <v>527</v>
      </c>
      <c r="B49" s="158"/>
      <c r="C49" s="158"/>
      <c r="D49" s="158"/>
      <c r="E49" s="158"/>
      <c r="F49" s="425"/>
      <c r="G49" s="426"/>
      <c r="H49" s="425"/>
      <c r="I49" s="426"/>
    </row>
    <row r="50" spans="1:9" ht="15.75">
      <c r="A50" s="157" t="s">
        <v>528</v>
      </c>
      <c r="B50" s="158"/>
      <c r="C50" s="158"/>
      <c r="D50" s="158"/>
      <c r="E50" s="158"/>
      <c r="F50" s="425"/>
      <c r="G50" s="426"/>
      <c r="H50" s="425"/>
      <c r="I50" s="426"/>
    </row>
    <row r="51" spans="1:9" ht="15.75">
      <c r="A51" s="161" t="s">
        <v>529</v>
      </c>
      <c r="B51" s="162"/>
      <c r="C51" s="162"/>
      <c r="D51" s="162"/>
      <c r="E51" s="162"/>
      <c r="F51" s="431"/>
      <c r="G51" s="432"/>
      <c r="H51" s="431"/>
      <c r="I51" s="432"/>
    </row>
    <row r="52" spans="1:9" ht="15.75">
      <c r="A52" s="214"/>
      <c r="B52" s="234" t="s">
        <v>455</v>
      </c>
      <c r="C52" s="234"/>
      <c r="D52" s="234"/>
      <c r="E52" s="235"/>
      <c r="F52" s="435">
        <v>7650575443</v>
      </c>
      <c r="G52" s="436"/>
      <c r="H52" s="435">
        <f>SUM(H41:I51)</f>
        <v>8785524691</v>
      </c>
      <c r="I52" s="436"/>
    </row>
    <row r="53" spans="1:9" ht="15.75">
      <c r="A53" s="238"/>
      <c r="B53" s="238"/>
      <c r="C53" s="238"/>
      <c r="D53" s="238"/>
      <c r="E53" s="238"/>
      <c r="F53" s="239"/>
      <c r="G53" s="239"/>
      <c r="H53" s="239"/>
      <c r="I53" s="239"/>
    </row>
    <row r="54" spans="1:9" ht="15.75">
      <c r="A54" s="184" t="s">
        <v>530</v>
      </c>
      <c r="B54" s="158"/>
      <c r="C54" s="158"/>
      <c r="D54" s="158"/>
      <c r="E54" s="158"/>
      <c r="F54" s="450"/>
      <c r="G54" s="451"/>
      <c r="H54" s="450"/>
      <c r="I54" s="451"/>
    </row>
    <row r="55" spans="1:9" ht="15.75">
      <c r="A55" s="157" t="s">
        <v>531</v>
      </c>
      <c r="B55" s="158"/>
      <c r="C55" s="158"/>
      <c r="D55" s="158"/>
      <c r="E55" s="158"/>
      <c r="F55" s="425">
        <v>1525698104</v>
      </c>
      <c r="G55" s="426"/>
      <c r="H55" s="425">
        <v>1654945067</v>
      </c>
      <c r="I55" s="426"/>
    </row>
    <row r="56" spans="1:9" ht="15.75">
      <c r="A56" s="161"/>
      <c r="B56" s="162"/>
      <c r="C56" s="162"/>
      <c r="D56" s="162"/>
      <c r="E56" s="162"/>
      <c r="F56" s="532"/>
      <c r="G56" s="533"/>
      <c r="H56" s="431">
        <v>0</v>
      </c>
      <c r="I56" s="432"/>
    </row>
    <row r="57" spans="1:9" ht="15.75">
      <c r="A57" s="429" t="s">
        <v>455</v>
      </c>
      <c r="B57" s="443"/>
      <c r="C57" s="443"/>
      <c r="D57" s="443"/>
      <c r="E57" s="430"/>
      <c r="F57" s="435">
        <f>SUM(F55:G56)</f>
        <v>1525698104</v>
      </c>
      <c r="G57" s="436"/>
      <c r="H57" s="435">
        <f>SUM(H55:I56)</f>
        <v>1654945067</v>
      </c>
      <c r="I57" s="436"/>
    </row>
    <row r="58" spans="1:9" ht="15.75">
      <c r="A58" s="186"/>
      <c r="B58" s="168"/>
      <c r="C58" s="168"/>
      <c r="D58" s="168"/>
      <c r="E58" s="168"/>
      <c r="F58" s="155"/>
      <c r="G58" s="187"/>
      <c r="H58" s="187"/>
      <c r="I58" s="156"/>
    </row>
    <row r="59" spans="1:9" ht="15.75">
      <c r="A59" s="152" t="s">
        <v>532</v>
      </c>
      <c r="B59" s="154"/>
      <c r="C59" s="154"/>
      <c r="D59" s="154"/>
      <c r="E59" s="154"/>
      <c r="F59" s="524" t="s">
        <v>683</v>
      </c>
      <c r="G59" s="525"/>
      <c r="H59" s="526">
        <v>40544</v>
      </c>
      <c r="I59" s="527"/>
    </row>
    <row r="60" spans="1:9" ht="15.75">
      <c r="A60" s="157" t="s">
        <v>533</v>
      </c>
      <c r="B60" s="158"/>
      <c r="C60" s="158"/>
      <c r="D60" s="158"/>
      <c r="E60" s="158"/>
      <c r="F60" s="425"/>
      <c r="G60" s="426"/>
      <c r="H60" s="425"/>
      <c r="I60" s="426"/>
    </row>
    <row r="61" spans="1:9" ht="15.75">
      <c r="A61" s="157" t="s">
        <v>630</v>
      </c>
      <c r="B61" s="158"/>
      <c r="C61" s="158"/>
      <c r="D61" s="158"/>
      <c r="E61" s="158"/>
      <c r="F61" s="444">
        <f>52562420+76298293+53904947-88298437</f>
        <v>94467223</v>
      </c>
      <c r="G61" s="445"/>
      <c r="H61" s="425">
        <f>38764429+80655670+98337362-61325691</f>
        <v>156431770</v>
      </c>
      <c r="I61" s="426"/>
    </row>
    <row r="62" spans="1:9" ht="15.75">
      <c r="A62" s="157" t="s">
        <v>534</v>
      </c>
      <c r="B62" s="158"/>
      <c r="C62" s="158"/>
      <c r="D62" s="158"/>
      <c r="E62" s="158"/>
      <c r="F62" s="425">
        <v>1126153512</v>
      </c>
      <c r="G62" s="426"/>
      <c r="H62" s="425">
        <v>553649622</v>
      </c>
      <c r="I62" s="426"/>
    </row>
    <row r="63" spans="1:9" ht="15.75">
      <c r="A63" s="157" t="s">
        <v>535</v>
      </c>
      <c r="B63" s="158"/>
      <c r="C63" s="158"/>
      <c r="D63" s="158"/>
      <c r="E63" s="158"/>
      <c r="F63" s="425">
        <v>9389618718</v>
      </c>
      <c r="G63" s="426"/>
      <c r="H63" s="425">
        <v>9389618718</v>
      </c>
      <c r="I63" s="426"/>
    </row>
    <row r="64" spans="1:9" ht="15.75">
      <c r="A64" s="157" t="s">
        <v>536</v>
      </c>
      <c r="B64" s="158"/>
      <c r="C64" s="158"/>
      <c r="D64" s="158"/>
      <c r="E64" s="158"/>
      <c r="F64" s="425">
        <v>15000000000</v>
      </c>
      <c r="G64" s="426"/>
      <c r="H64" s="425">
        <v>5191920000</v>
      </c>
      <c r="I64" s="426"/>
    </row>
    <row r="65" spans="1:9" ht="15.75">
      <c r="A65" s="161" t="s">
        <v>537</v>
      </c>
      <c r="B65" s="162"/>
      <c r="C65" s="162"/>
      <c r="D65" s="162"/>
      <c r="E65" s="162"/>
      <c r="F65" s="431">
        <f>41775166430-25575361512</f>
        <v>16199804918</v>
      </c>
      <c r="G65" s="432"/>
      <c r="H65" s="431">
        <v>19801041912</v>
      </c>
      <c r="I65" s="432"/>
    </row>
    <row r="66" spans="1:9" ht="15.75">
      <c r="A66" s="429" t="s">
        <v>455</v>
      </c>
      <c r="B66" s="443"/>
      <c r="C66" s="443"/>
      <c r="D66" s="443"/>
      <c r="E66" s="430"/>
      <c r="F66" s="435">
        <f>SUM(F60:G65)</f>
        <v>41810044371</v>
      </c>
      <c r="G66" s="436"/>
      <c r="H66" s="435">
        <f>SUM(H60:I65)</f>
        <v>35092662022</v>
      </c>
      <c r="I66" s="436"/>
    </row>
    <row r="67" spans="1:9" ht="15.75">
      <c r="A67" s="186"/>
      <c r="B67" s="168"/>
      <c r="C67" s="168"/>
      <c r="D67" s="168"/>
      <c r="E67" s="169"/>
      <c r="F67" s="165"/>
      <c r="G67" s="187"/>
      <c r="H67" s="187"/>
      <c r="I67" s="156"/>
    </row>
    <row r="68" spans="1:9" ht="15.75">
      <c r="A68" s="152" t="s">
        <v>538</v>
      </c>
      <c r="B68" s="154"/>
      <c r="C68" s="154"/>
      <c r="D68" s="154"/>
      <c r="E68" s="240"/>
      <c r="F68" s="528"/>
      <c r="G68" s="529"/>
      <c r="H68" s="530"/>
      <c r="I68" s="531"/>
    </row>
    <row r="69" spans="1:9" ht="15.75">
      <c r="A69" s="152"/>
      <c r="B69" s="154"/>
      <c r="C69" s="154"/>
      <c r="D69" s="154"/>
      <c r="E69" s="240"/>
      <c r="F69" s="317"/>
      <c r="G69" s="183"/>
      <c r="H69" s="241"/>
      <c r="I69" s="226"/>
    </row>
    <row r="70" spans="1:9" ht="15.75">
      <c r="A70" s="214" t="s">
        <v>539</v>
      </c>
      <c r="B70" s="180"/>
      <c r="C70" s="180"/>
      <c r="D70" s="180"/>
      <c r="E70" s="215"/>
      <c r="F70" s="435">
        <v>363023990000</v>
      </c>
      <c r="G70" s="436"/>
      <c r="H70" s="435">
        <v>216085115000</v>
      </c>
      <c r="I70" s="436"/>
    </row>
    <row r="71" spans="1:9" ht="15.75">
      <c r="A71" s="152" t="s">
        <v>540</v>
      </c>
      <c r="B71" s="242"/>
      <c r="C71" s="242"/>
      <c r="D71" s="242"/>
      <c r="E71" s="242"/>
      <c r="F71" s="524" t="s">
        <v>683</v>
      </c>
      <c r="G71" s="525"/>
      <c r="H71" s="526">
        <v>40544</v>
      </c>
      <c r="I71" s="527"/>
    </row>
    <row r="72" spans="1:9" ht="15.75">
      <c r="A72" s="157" t="s">
        <v>541</v>
      </c>
      <c r="B72" s="158"/>
      <c r="C72" s="158"/>
      <c r="D72" s="158"/>
      <c r="E72" s="213"/>
      <c r="F72" s="448"/>
      <c r="G72" s="449"/>
      <c r="H72" s="448"/>
      <c r="I72" s="449"/>
    </row>
    <row r="73" spans="1:9" ht="15.75">
      <c r="A73" s="157" t="s">
        <v>542</v>
      </c>
      <c r="B73" s="158"/>
      <c r="C73" s="158"/>
      <c r="D73" s="158"/>
      <c r="E73" s="213"/>
      <c r="F73" s="448"/>
      <c r="G73" s="449"/>
      <c r="H73" s="448"/>
      <c r="I73" s="449"/>
    </row>
    <row r="74" spans="1:9" ht="15.75">
      <c r="A74" s="157" t="s">
        <v>543</v>
      </c>
      <c r="B74" s="158"/>
      <c r="C74" s="158"/>
      <c r="D74" s="158"/>
      <c r="E74" s="213"/>
      <c r="F74" s="457"/>
      <c r="G74" s="458"/>
      <c r="H74" s="457"/>
      <c r="I74" s="458"/>
    </row>
    <row r="75" spans="1:9" ht="15.75">
      <c r="A75" s="179"/>
      <c r="B75" s="180"/>
      <c r="C75" s="180"/>
      <c r="D75" s="180"/>
      <c r="E75" s="180"/>
      <c r="F75" s="243"/>
      <c r="G75" s="244"/>
      <c r="H75" s="244"/>
      <c r="I75" s="245"/>
    </row>
    <row r="76" spans="1:9" ht="15.75">
      <c r="A76" s="152" t="s">
        <v>544</v>
      </c>
      <c r="B76" s="242"/>
      <c r="C76" s="242"/>
      <c r="D76" s="242"/>
      <c r="E76" s="242"/>
      <c r="F76" s="524" t="s">
        <v>683</v>
      </c>
      <c r="G76" s="525"/>
      <c r="H76" s="526">
        <v>40544</v>
      </c>
      <c r="I76" s="527"/>
    </row>
    <row r="77" spans="1:9" ht="15.75">
      <c r="A77" s="184" t="s">
        <v>545</v>
      </c>
      <c r="B77" s="236"/>
      <c r="C77" s="236"/>
      <c r="D77" s="236"/>
      <c r="E77" s="236"/>
      <c r="F77" s="522"/>
      <c r="G77" s="523"/>
      <c r="H77" s="522"/>
      <c r="I77" s="523"/>
    </row>
    <row r="78" spans="1:9" ht="15.75">
      <c r="A78" s="157" t="s">
        <v>546</v>
      </c>
      <c r="B78" s="158"/>
      <c r="C78" s="158"/>
      <c r="D78" s="158"/>
      <c r="E78" s="213"/>
      <c r="F78" s="448"/>
      <c r="G78" s="449"/>
      <c r="H78" s="448"/>
      <c r="I78" s="449"/>
    </row>
    <row r="79" spans="1:9" ht="15.75">
      <c r="A79" s="157" t="s">
        <v>547</v>
      </c>
      <c r="B79" s="158"/>
      <c r="C79" s="158"/>
      <c r="D79" s="158"/>
      <c r="E79" s="213"/>
      <c r="F79" s="448"/>
      <c r="G79" s="449"/>
      <c r="H79" s="448"/>
      <c r="I79" s="449"/>
    </row>
    <row r="80" spans="1:9" ht="15.75">
      <c r="A80" s="184" t="s">
        <v>548</v>
      </c>
      <c r="B80" s="236"/>
      <c r="C80" s="236"/>
      <c r="D80" s="236"/>
      <c r="E80" s="246"/>
      <c r="F80" s="522"/>
      <c r="G80" s="523"/>
      <c r="H80" s="522"/>
      <c r="I80" s="523"/>
    </row>
    <row r="81" spans="1:9" ht="15.75">
      <c r="A81" s="184" t="s">
        <v>549</v>
      </c>
      <c r="B81" s="236"/>
      <c r="C81" s="236"/>
      <c r="D81" s="236"/>
      <c r="E81" s="246"/>
      <c r="F81" s="522"/>
      <c r="G81" s="523"/>
      <c r="H81" s="522"/>
      <c r="I81" s="523"/>
    </row>
    <row r="82" spans="1:9" ht="15.75">
      <c r="A82" s="157" t="s">
        <v>550</v>
      </c>
      <c r="B82" s="158"/>
      <c r="C82" s="158"/>
      <c r="D82" s="158"/>
      <c r="E82" s="213"/>
      <c r="F82" s="448"/>
      <c r="G82" s="449"/>
      <c r="H82" s="448"/>
      <c r="I82" s="449"/>
    </row>
    <row r="83" spans="1:9" ht="15.75">
      <c r="A83" s="157" t="s">
        <v>551</v>
      </c>
      <c r="B83" s="158"/>
      <c r="C83" s="158"/>
      <c r="D83" s="158"/>
      <c r="E83" s="213"/>
      <c r="F83" s="448"/>
      <c r="G83" s="449"/>
      <c r="H83" s="448"/>
      <c r="I83" s="449"/>
    </row>
    <row r="84" spans="1:9" ht="15.75">
      <c r="A84" s="161" t="s">
        <v>552</v>
      </c>
      <c r="B84" s="162"/>
      <c r="C84" s="162"/>
      <c r="D84" s="162"/>
      <c r="E84" s="227"/>
      <c r="F84" s="457"/>
      <c r="G84" s="458"/>
      <c r="H84" s="457"/>
      <c r="I84" s="458"/>
    </row>
    <row r="85" spans="1:9" ht="15.75">
      <c r="A85" s="179"/>
      <c r="B85" s="180"/>
      <c r="C85" s="180"/>
      <c r="D85" s="180"/>
      <c r="E85" s="215"/>
      <c r="F85" s="243"/>
      <c r="G85" s="245"/>
      <c r="H85" s="243"/>
      <c r="I85" s="245"/>
    </row>
    <row r="86" spans="1:9" ht="15.75">
      <c r="A86" s="179"/>
      <c r="B86" s="180"/>
      <c r="C86" s="180"/>
      <c r="D86" s="180"/>
      <c r="E86" s="215"/>
      <c r="F86" s="243"/>
      <c r="G86" s="245"/>
      <c r="H86" s="243"/>
      <c r="I86" s="245"/>
    </row>
    <row r="87" spans="1:9" ht="15.75">
      <c r="A87" s="184" t="s">
        <v>449</v>
      </c>
      <c r="B87" s="236"/>
      <c r="C87" s="236"/>
      <c r="D87" s="236"/>
      <c r="E87" s="236"/>
      <c r="F87" s="254"/>
      <c r="G87" s="255"/>
      <c r="H87" s="255"/>
      <c r="I87" s="173"/>
    </row>
    <row r="88" spans="1:9" ht="15.75">
      <c r="A88" s="152" t="s">
        <v>192</v>
      </c>
      <c r="B88" s="242"/>
      <c r="C88" s="242"/>
      <c r="D88" s="242"/>
      <c r="E88" s="242"/>
      <c r="F88" s="511" t="s">
        <v>703</v>
      </c>
      <c r="G88" s="512"/>
      <c r="H88" s="509" t="s">
        <v>694</v>
      </c>
      <c r="I88" s="510"/>
    </row>
    <row r="89" spans="1:9" ht="15.75">
      <c r="A89" s="184" t="s">
        <v>702</v>
      </c>
      <c r="B89" s="236"/>
      <c r="C89" s="236"/>
      <c r="D89" s="236"/>
      <c r="E89" s="236"/>
      <c r="F89" s="522"/>
      <c r="G89" s="523"/>
      <c r="H89" s="522"/>
      <c r="I89" s="523"/>
    </row>
    <row r="90" spans="1:9" ht="15.75">
      <c r="A90" s="184" t="s">
        <v>553</v>
      </c>
      <c r="B90" s="236"/>
      <c r="C90" s="236"/>
      <c r="D90" s="236"/>
      <c r="E90" s="236"/>
      <c r="F90" s="515">
        <f>F91+F92</f>
        <v>165661299880</v>
      </c>
      <c r="G90" s="516"/>
      <c r="H90" s="515">
        <f>H91+H92</f>
        <v>129828138016</v>
      </c>
      <c r="I90" s="516"/>
    </row>
    <row r="91" spans="1:9" ht="15.75">
      <c r="A91" s="157" t="s">
        <v>554</v>
      </c>
      <c r="B91" s="158"/>
      <c r="C91" s="158"/>
      <c r="D91" s="158"/>
      <c r="E91" s="158"/>
      <c r="F91" s="425">
        <v>165661299880</v>
      </c>
      <c r="G91" s="426"/>
      <c r="H91" s="425">
        <v>129828138016</v>
      </c>
      <c r="I91" s="426"/>
    </row>
    <row r="92" spans="1:9" ht="15.75">
      <c r="A92" s="157" t="s">
        <v>555</v>
      </c>
      <c r="B92" s="158"/>
      <c r="C92" s="158"/>
      <c r="D92" s="158"/>
      <c r="E92" s="158"/>
      <c r="F92" s="425"/>
      <c r="G92" s="426"/>
      <c r="H92" s="425"/>
      <c r="I92" s="426"/>
    </row>
    <row r="93" spans="1:9" ht="15.75">
      <c r="A93" s="157" t="s">
        <v>556</v>
      </c>
      <c r="B93" s="158"/>
      <c r="C93" s="158"/>
      <c r="D93" s="158"/>
      <c r="E93" s="158"/>
      <c r="F93" s="159"/>
      <c r="G93" s="160"/>
      <c r="H93" s="188"/>
      <c r="I93" s="160"/>
    </row>
    <row r="94" spans="1:9" ht="15.75">
      <c r="A94" s="157" t="s">
        <v>557</v>
      </c>
      <c r="B94" s="158"/>
      <c r="C94" s="158"/>
      <c r="D94" s="158"/>
      <c r="E94" s="158"/>
      <c r="F94" s="159"/>
      <c r="G94" s="160"/>
      <c r="H94" s="188"/>
      <c r="I94" s="160"/>
    </row>
    <row r="95" spans="1:9" ht="15.75">
      <c r="A95" s="157" t="s">
        <v>558</v>
      </c>
      <c r="B95" s="158"/>
      <c r="C95" s="158"/>
      <c r="D95" s="158"/>
      <c r="E95" s="158"/>
      <c r="F95" s="159"/>
      <c r="G95" s="160"/>
      <c r="H95" s="188"/>
      <c r="I95" s="160"/>
    </row>
    <row r="96" spans="1:9" ht="15.75">
      <c r="A96" s="157" t="s">
        <v>559</v>
      </c>
      <c r="B96" s="158"/>
      <c r="C96" s="158"/>
      <c r="D96" s="158"/>
      <c r="E96" s="158"/>
      <c r="F96" s="159"/>
      <c r="G96" s="160"/>
      <c r="H96" s="188"/>
      <c r="I96" s="160"/>
    </row>
    <row r="97" spans="1:9" ht="15.75">
      <c r="A97" s="157" t="s">
        <v>560</v>
      </c>
      <c r="B97" s="158"/>
      <c r="C97" s="158"/>
      <c r="D97" s="158"/>
      <c r="E97" s="158"/>
      <c r="F97" s="159"/>
      <c r="G97" s="160"/>
      <c r="H97" s="188"/>
      <c r="I97" s="160"/>
    </row>
    <row r="98" spans="1:9" ht="15.75">
      <c r="A98" s="157" t="s">
        <v>561</v>
      </c>
      <c r="B98" s="158"/>
      <c r="C98" s="158"/>
      <c r="D98" s="158"/>
      <c r="E98" s="158"/>
      <c r="F98" s="159"/>
      <c r="G98" s="160"/>
      <c r="H98" s="188"/>
      <c r="I98" s="160"/>
    </row>
    <row r="99" spans="1:9" ht="15.75">
      <c r="A99" s="157" t="s">
        <v>562</v>
      </c>
      <c r="B99" s="158"/>
      <c r="C99" s="158"/>
      <c r="D99" s="158"/>
      <c r="E99" s="158"/>
      <c r="F99" s="159"/>
      <c r="G99" s="160"/>
      <c r="H99" s="188"/>
      <c r="I99" s="160"/>
    </row>
    <row r="100" spans="1:9" ht="15.75">
      <c r="A100" s="157" t="s">
        <v>563</v>
      </c>
      <c r="B100" s="158"/>
      <c r="C100" s="158"/>
      <c r="D100" s="158"/>
      <c r="E100" s="158"/>
      <c r="F100" s="159"/>
      <c r="G100" s="160"/>
      <c r="H100" s="188"/>
      <c r="I100" s="160"/>
    </row>
    <row r="101" spans="1:9" ht="15.75">
      <c r="A101" s="157" t="s">
        <v>564</v>
      </c>
      <c r="B101" s="158"/>
      <c r="C101" s="158"/>
      <c r="D101" s="158"/>
      <c r="E101" s="158"/>
      <c r="F101" s="159"/>
      <c r="G101" s="160"/>
      <c r="H101" s="188"/>
      <c r="I101" s="160"/>
    </row>
    <row r="102" spans="1:9" ht="15.75">
      <c r="A102" s="157" t="s">
        <v>565</v>
      </c>
      <c r="B102" s="158"/>
      <c r="C102" s="158"/>
      <c r="D102" s="158"/>
      <c r="E102" s="158"/>
      <c r="F102" s="159"/>
      <c r="G102" s="160"/>
      <c r="H102" s="188"/>
      <c r="I102" s="160"/>
    </row>
    <row r="103" spans="1:9" ht="15.75">
      <c r="A103" s="161" t="s">
        <v>566</v>
      </c>
      <c r="B103" s="162"/>
      <c r="C103" s="162"/>
      <c r="D103" s="162"/>
      <c r="E103" s="162"/>
      <c r="F103" s="163"/>
      <c r="G103" s="164"/>
      <c r="H103" s="247"/>
      <c r="I103" s="164"/>
    </row>
    <row r="104" spans="1:9" ht="15.75">
      <c r="A104" s="248"/>
      <c r="B104" s="248"/>
      <c r="C104" s="248"/>
      <c r="D104" s="248"/>
      <c r="E104" s="248"/>
      <c r="F104" s="249"/>
      <c r="G104" s="249"/>
      <c r="H104" s="249"/>
      <c r="I104" s="249"/>
    </row>
    <row r="105" spans="1:9" ht="15.75">
      <c r="A105" s="184" t="s">
        <v>567</v>
      </c>
      <c r="B105" s="236"/>
      <c r="C105" s="236"/>
      <c r="D105" s="236"/>
      <c r="E105" s="236"/>
      <c r="F105" s="420">
        <f>SUM(F106:G112)</f>
        <v>5840956790</v>
      </c>
      <c r="G105" s="421"/>
      <c r="H105" s="420">
        <f>SUM(H106:I112)</f>
        <v>7734595816</v>
      </c>
      <c r="I105" s="421"/>
    </row>
    <row r="106" spans="1:9" ht="15.75">
      <c r="A106" s="259" t="s">
        <v>568</v>
      </c>
      <c r="B106" s="260"/>
      <c r="C106" s="260"/>
      <c r="D106" s="158"/>
      <c r="E106" s="158"/>
      <c r="F106" s="425">
        <f>5840956790-F108-F110</f>
        <v>1994437692</v>
      </c>
      <c r="G106" s="426"/>
      <c r="H106" s="425">
        <v>583205668</v>
      </c>
      <c r="I106" s="426"/>
    </row>
    <row r="107" spans="1:9" ht="15.75">
      <c r="A107" s="519" t="s">
        <v>593</v>
      </c>
      <c r="B107" s="520"/>
      <c r="C107" s="520"/>
      <c r="D107" s="520"/>
      <c r="E107" s="521"/>
      <c r="F107" s="425"/>
      <c r="G107" s="426"/>
      <c r="H107" s="425"/>
      <c r="I107" s="426"/>
    </row>
    <row r="108" spans="1:9" ht="15.75">
      <c r="A108" s="157" t="s">
        <v>594</v>
      </c>
      <c r="B108" s="158"/>
      <c r="C108" s="158"/>
      <c r="D108" s="158"/>
      <c r="E108" s="158"/>
      <c r="F108" s="425">
        <f>538060000+300674240+2519995600</f>
        <v>3358729840</v>
      </c>
      <c r="G108" s="426"/>
      <c r="H108" s="425">
        <v>6672778151</v>
      </c>
      <c r="I108" s="426"/>
    </row>
    <row r="109" spans="1:9" ht="15.75">
      <c r="A109" s="519" t="s">
        <v>595</v>
      </c>
      <c r="B109" s="520"/>
      <c r="C109" s="520"/>
      <c r="D109" s="520"/>
      <c r="E109" s="521"/>
      <c r="F109" s="425"/>
      <c r="G109" s="426"/>
      <c r="H109" s="425"/>
      <c r="I109" s="426"/>
    </row>
    <row r="110" spans="1:9" ht="15.75">
      <c r="A110" s="157" t="s">
        <v>648</v>
      </c>
      <c r="B110" s="158"/>
      <c r="C110" s="158"/>
      <c r="D110" s="158"/>
      <c r="E110" s="158"/>
      <c r="F110" s="425">
        <v>487789258</v>
      </c>
      <c r="G110" s="426"/>
      <c r="H110" s="425">
        <v>478611997</v>
      </c>
      <c r="I110" s="426"/>
    </row>
    <row r="111" spans="1:9" ht="15.75">
      <c r="A111" s="157" t="s">
        <v>596</v>
      </c>
      <c r="B111" s="158"/>
      <c r="C111" s="158"/>
      <c r="D111" s="158"/>
      <c r="E111" s="158"/>
      <c r="F111" s="425"/>
      <c r="G111" s="426"/>
      <c r="H111" s="425"/>
      <c r="I111" s="426"/>
    </row>
    <row r="112" spans="1:9" ht="15.75">
      <c r="A112" s="170" t="s">
        <v>597</v>
      </c>
      <c r="B112" s="171"/>
      <c r="C112" s="171"/>
      <c r="D112" s="171"/>
      <c r="E112" s="258"/>
      <c r="F112" s="425"/>
      <c r="G112" s="426"/>
      <c r="H112" s="425"/>
      <c r="I112" s="426"/>
    </row>
    <row r="113" spans="1:9" ht="15.75">
      <c r="A113" s="157"/>
      <c r="B113" s="158"/>
      <c r="C113" s="158"/>
      <c r="D113" s="158"/>
      <c r="E113" s="158"/>
      <c r="F113" s="159"/>
      <c r="G113" s="160"/>
      <c r="H113" s="188"/>
      <c r="I113" s="160"/>
    </row>
    <row r="114" spans="1:9" ht="15.75">
      <c r="A114" s="184" t="s">
        <v>598</v>
      </c>
      <c r="B114" s="236"/>
      <c r="C114" s="236"/>
      <c r="D114" s="236"/>
      <c r="E114" s="236"/>
      <c r="F114" s="515"/>
      <c r="G114" s="516"/>
      <c r="H114" s="237"/>
      <c r="I114" s="190"/>
    </row>
    <row r="115" spans="1:9" ht="15.75">
      <c r="A115" s="157" t="s">
        <v>599</v>
      </c>
      <c r="B115" s="158"/>
      <c r="C115" s="158"/>
      <c r="D115" s="158"/>
      <c r="E115" s="158"/>
      <c r="F115" s="159"/>
      <c r="G115" s="160"/>
      <c r="H115" s="188"/>
      <c r="I115" s="160"/>
    </row>
    <row r="116" spans="1:9" ht="15.75">
      <c r="A116" s="157" t="s">
        <v>600</v>
      </c>
      <c r="B116" s="158"/>
      <c r="C116" s="158"/>
      <c r="D116" s="158"/>
      <c r="E116" s="158"/>
      <c r="F116" s="159"/>
      <c r="G116" s="160"/>
      <c r="H116" s="188"/>
      <c r="I116" s="160"/>
    </row>
    <row r="117" spans="1:9" ht="15.75">
      <c r="A117" s="157" t="s">
        <v>601</v>
      </c>
      <c r="B117" s="158"/>
      <c r="C117" s="158"/>
      <c r="D117" s="158"/>
      <c r="E117" s="158"/>
      <c r="F117" s="159"/>
      <c r="G117" s="160"/>
      <c r="H117" s="188"/>
      <c r="I117" s="160"/>
    </row>
    <row r="118" spans="1:9" ht="15.75">
      <c r="A118" s="157" t="s">
        <v>602</v>
      </c>
      <c r="B118" s="158"/>
      <c r="C118" s="158"/>
      <c r="D118" s="158"/>
      <c r="E118" s="158"/>
      <c r="F118" s="159"/>
      <c r="G118" s="160"/>
      <c r="H118" s="188"/>
      <c r="I118" s="160"/>
    </row>
    <row r="119" spans="1:9" ht="15.75">
      <c r="A119" s="157" t="s">
        <v>603</v>
      </c>
      <c r="B119" s="158"/>
      <c r="C119" s="158"/>
      <c r="D119" s="158"/>
      <c r="E119" s="158"/>
      <c r="F119" s="159"/>
      <c r="G119" s="160"/>
      <c r="H119" s="188"/>
      <c r="I119" s="160"/>
    </row>
    <row r="120" spans="1:9" ht="15.75">
      <c r="A120" s="179"/>
      <c r="B120" s="180"/>
      <c r="C120" s="180"/>
      <c r="D120" s="180"/>
      <c r="E120" s="180"/>
      <c r="F120" s="182"/>
      <c r="G120" s="182"/>
      <c r="H120" s="182"/>
      <c r="I120" s="183"/>
    </row>
    <row r="121" spans="1:9" ht="15.75">
      <c r="A121" s="184" t="s">
        <v>604</v>
      </c>
      <c r="B121" s="236"/>
      <c r="C121" s="236"/>
      <c r="D121" s="236"/>
      <c r="E121" s="246"/>
      <c r="F121" s="511" t="s">
        <v>693</v>
      </c>
      <c r="G121" s="512"/>
      <c r="H121" s="509" t="s">
        <v>694</v>
      </c>
      <c r="I121" s="510"/>
    </row>
    <row r="122" spans="1:9" ht="15.75">
      <c r="A122" s="157" t="s">
        <v>605</v>
      </c>
      <c r="B122" s="158"/>
      <c r="C122" s="158"/>
      <c r="D122" s="158"/>
      <c r="E122" s="213"/>
      <c r="F122" s="425"/>
      <c r="G122" s="426"/>
      <c r="H122" s="159"/>
      <c r="I122" s="160"/>
    </row>
    <row r="123" spans="1:9" ht="15.75">
      <c r="A123" s="157" t="s">
        <v>606</v>
      </c>
      <c r="B123" s="158"/>
      <c r="C123" s="158"/>
      <c r="D123" s="158"/>
      <c r="E123" s="213"/>
      <c r="F123" s="425"/>
      <c r="G123" s="426"/>
      <c r="H123" s="159"/>
      <c r="I123" s="160"/>
    </row>
    <row r="124" spans="1:9" ht="15.75">
      <c r="A124" s="157" t="s">
        <v>607</v>
      </c>
      <c r="B124" s="158"/>
      <c r="C124" s="158"/>
      <c r="D124" s="158"/>
      <c r="E124" s="213"/>
      <c r="F124" s="425">
        <v>184768886933</v>
      </c>
      <c r="G124" s="426"/>
      <c r="H124" s="425">
        <v>120769341543</v>
      </c>
      <c r="I124" s="426"/>
    </row>
    <row r="125" spans="1:9" ht="15.75">
      <c r="A125" s="157" t="s">
        <v>219</v>
      </c>
      <c r="B125" s="158"/>
      <c r="C125" s="158"/>
      <c r="D125" s="158"/>
      <c r="E125" s="213"/>
      <c r="F125" s="159"/>
      <c r="G125" s="160"/>
      <c r="H125" s="159"/>
      <c r="I125" s="160"/>
    </row>
    <row r="126" spans="1:9" ht="15.75">
      <c r="A126" s="429" t="s">
        <v>455</v>
      </c>
      <c r="B126" s="443"/>
      <c r="C126" s="443"/>
      <c r="D126" s="443"/>
      <c r="E126" s="430"/>
      <c r="F126" s="435">
        <f>SUM(F122:G124)</f>
        <v>184768886933</v>
      </c>
      <c r="G126" s="436"/>
      <c r="H126" s="435">
        <f>SUM(H122:I124)</f>
        <v>120769341543</v>
      </c>
      <c r="I126" s="436"/>
    </row>
    <row r="127" spans="1:9" ht="15.75">
      <c r="A127" s="186"/>
      <c r="B127" s="168"/>
      <c r="C127" s="168"/>
      <c r="D127" s="168"/>
      <c r="E127" s="168"/>
      <c r="F127" s="165"/>
      <c r="G127" s="187"/>
      <c r="H127" s="187"/>
      <c r="I127" s="166"/>
    </row>
    <row r="128" spans="1:9" ht="15.75">
      <c r="A128" s="152" t="s">
        <v>608</v>
      </c>
      <c r="B128" s="242"/>
      <c r="C128" s="242"/>
      <c r="D128" s="242"/>
      <c r="E128" s="242"/>
      <c r="F128" s="511" t="s">
        <v>693</v>
      </c>
      <c r="G128" s="512"/>
      <c r="H128" s="509" t="s">
        <v>694</v>
      </c>
      <c r="I128" s="510"/>
    </row>
    <row r="129" spans="1:9" ht="15.75">
      <c r="A129" s="184" t="s">
        <v>609</v>
      </c>
      <c r="B129" s="236"/>
      <c r="C129" s="236"/>
      <c r="D129" s="236"/>
      <c r="E129" s="236"/>
      <c r="F129" s="515">
        <f>F131+F132</f>
        <v>18982256618</v>
      </c>
      <c r="G129" s="516"/>
      <c r="H129" s="515">
        <f>H131+H132</f>
        <v>2020135705</v>
      </c>
      <c r="I129" s="516"/>
    </row>
    <row r="130" spans="1:9" ht="15.75">
      <c r="A130" s="157" t="s">
        <v>610</v>
      </c>
      <c r="B130" s="158"/>
      <c r="C130" s="158"/>
      <c r="D130" s="158"/>
      <c r="E130" s="158"/>
      <c r="F130" s="159"/>
      <c r="G130" s="160"/>
      <c r="H130" s="159"/>
      <c r="I130" s="160"/>
    </row>
    <row r="131" spans="1:9" ht="15.75">
      <c r="A131" s="250" t="s">
        <v>611</v>
      </c>
      <c r="B131" s="185"/>
      <c r="C131" s="185"/>
      <c r="D131" s="185"/>
      <c r="E131" s="185"/>
      <c r="F131" s="517">
        <v>6943794129</v>
      </c>
      <c r="G131" s="518"/>
      <c r="H131" s="513">
        <v>1924717623</v>
      </c>
      <c r="I131" s="514"/>
    </row>
    <row r="132" spans="1:9" ht="15.75">
      <c r="A132" s="250" t="s">
        <v>612</v>
      </c>
      <c r="B132" s="185"/>
      <c r="C132" s="185"/>
      <c r="D132" s="185"/>
      <c r="E132" s="185"/>
      <c r="F132" s="513">
        <f>18982256618-F131</f>
        <v>12038462489</v>
      </c>
      <c r="G132" s="514"/>
      <c r="H132" s="513">
        <f>95303288+114794</f>
        <v>95418082</v>
      </c>
      <c r="I132" s="514"/>
    </row>
    <row r="133" spans="1:9" ht="15.75">
      <c r="A133" s="157" t="s">
        <v>613</v>
      </c>
      <c r="B133" s="158"/>
      <c r="C133" s="158"/>
      <c r="D133" s="158"/>
      <c r="E133" s="158"/>
      <c r="F133" s="425"/>
      <c r="G133" s="426"/>
      <c r="H133" s="425"/>
      <c r="I133" s="426"/>
    </row>
    <row r="134" spans="1:9" ht="15.75">
      <c r="A134" s="157" t="s">
        <v>614</v>
      </c>
      <c r="B134" s="158"/>
      <c r="C134" s="158"/>
      <c r="D134" s="158"/>
      <c r="E134" s="158"/>
      <c r="F134" s="425"/>
      <c r="G134" s="426"/>
      <c r="H134" s="188"/>
      <c r="I134" s="160"/>
    </row>
    <row r="135" spans="1:9" ht="15.75">
      <c r="A135" s="157" t="s">
        <v>218</v>
      </c>
      <c r="B135" s="158"/>
      <c r="C135" s="158"/>
      <c r="D135" s="158"/>
      <c r="E135" s="158"/>
      <c r="F135" s="457"/>
      <c r="G135" s="458"/>
      <c r="H135" s="188"/>
      <c r="I135" s="160"/>
    </row>
    <row r="136" spans="1:9" ht="15.75">
      <c r="A136" s="429"/>
      <c r="B136" s="443"/>
      <c r="C136" s="443"/>
      <c r="D136" s="443"/>
      <c r="E136" s="430"/>
      <c r="F136" s="165"/>
      <c r="G136" s="166"/>
      <c r="H136" s="187"/>
      <c r="I136" s="166"/>
    </row>
    <row r="137" spans="1:9" ht="15.75">
      <c r="A137" s="152" t="s">
        <v>631</v>
      </c>
      <c r="B137" s="242"/>
      <c r="C137" s="242"/>
      <c r="D137" s="242"/>
      <c r="E137" s="242"/>
      <c r="F137" s="511" t="s">
        <v>693</v>
      </c>
      <c r="G137" s="512"/>
      <c r="H137" s="509" t="s">
        <v>694</v>
      </c>
      <c r="I137" s="510"/>
    </row>
    <row r="138" spans="1:9" ht="15.75">
      <c r="A138" s="184" t="s">
        <v>615</v>
      </c>
      <c r="B138" s="236"/>
      <c r="C138" s="236"/>
      <c r="D138" s="236"/>
      <c r="E138" s="236"/>
      <c r="F138" s="189"/>
      <c r="G138" s="190"/>
      <c r="H138" s="237"/>
      <c r="I138" s="190"/>
    </row>
    <row r="139" spans="1:9" ht="15.75">
      <c r="A139" s="157" t="s">
        <v>621</v>
      </c>
      <c r="B139" s="158"/>
      <c r="C139" s="158"/>
      <c r="D139" s="158"/>
      <c r="E139" s="158"/>
      <c r="F139" s="425">
        <v>122418427494</v>
      </c>
      <c r="G139" s="426"/>
      <c r="H139" s="425">
        <v>11496328262</v>
      </c>
      <c r="I139" s="426"/>
    </row>
    <row r="140" spans="1:9" ht="15.75">
      <c r="A140" s="157" t="s">
        <v>616</v>
      </c>
      <c r="B140" s="158"/>
      <c r="C140" s="158"/>
      <c r="D140" s="158"/>
      <c r="E140" s="158"/>
      <c r="F140" s="425"/>
      <c r="G140" s="426"/>
      <c r="H140" s="425"/>
      <c r="I140" s="426"/>
    </row>
    <row r="141" spans="1:9" ht="15.75">
      <c r="A141" s="157" t="s">
        <v>617</v>
      </c>
      <c r="B141" s="158"/>
      <c r="C141" s="158"/>
      <c r="D141" s="158"/>
      <c r="E141" s="158"/>
      <c r="F141" s="425"/>
      <c r="G141" s="426"/>
      <c r="H141" s="425"/>
      <c r="I141" s="426"/>
    </row>
    <row r="142" spans="1:9" ht="15.75">
      <c r="A142" s="157" t="s">
        <v>618</v>
      </c>
      <c r="B142" s="158"/>
      <c r="C142" s="158"/>
      <c r="D142" s="158"/>
      <c r="E142" s="158"/>
      <c r="F142" s="425"/>
      <c r="G142" s="426"/>
      <c r="H142" s="425"/>
      <c r="I142" s="426"/>
    </row>
    <row r="143" spans="1:9" ht="15.75">
      <c r="A143" s="157" t="s">
        <v>619</v>
      </c>
      <c r="B143" s="158"/>
      <c r="C143" s="158"/>
      <c r="D143" s="158"/>
      <c r="E143" s="158"/>
      <c r="F143" s="446">
        <v>40460361683</v>
      </c>
      <c r="G143" s="447"/>
      <c r="H143" s="425">
        <v>1703440672</v>
      </c>
      <c r="I143" s="426"/>
    </row>
    <row r="144" spans="1:9" ht="15.75">
      <c r="A144" s="161" t="s">
        <v>620</v>
      </c>
      <c r="B144" s="162"/>
      <c r="C144" s="162"/>
      <c r="D144" s="162"/>
      <c r="E144" s="162"/>
      <c r="F144" s="507">
        <f>F139-F143</f>
        <v>81958065811</v>
      </c>
      <c r="G144" s="508"/>
      <c r="H144" s="507">
        <f>H139-H143</f>
        <v>9792887590</v>
      </c>
      <c r="I144" s="508"/>
    </row>
    <row r="145" spans="1:9" ht="15.75">
      <c r="A145" s="158"/>
      <c r="B145" s="158"/>
      <c r="C145" s="158"/>
      <c r="D145" s="158"/>
      <c r="E145" s="158"/>
      <c r="F145" s="188"/>
      <c r="G145" s="188"/>
      <c r="H145" s="188"/>
      <c r="I145" s="188"/>
    </row>
    <row r="146" spans="1:9" ht="15.75">
      <c r="A146" s="158"/>
      <c r="B146" s="158"/>
      <c r="C146" s="158"/>
      <c r="D146" s="158"/>
      <c r="E146" s="158"/>
      <c r="F146" s="188"/>
      <c r="G146" s="188"/>
      <c r="H146" s="188"/>
      <c r="I146" s="188"/>
    </row>
    <row r="147" spans="1:9" ht="15.75">
      <c r="A147" s="236" t="s">
        <v>622</v>
      </c>
      <c r="B147" s="236"/>
      <c r="C147" s="236"/>
      <c r="D147" s="236"/>
      <c r="E147" s="236"/>
      <c r="F147" s="237"/>
      <c r="G147" s="237"/>
      <c r="H147" s="237"/>
      <c r="I147" s="237"/>
    </row>
    <row r="148" spans="1:9" ht="15.75">
      <c r="A148" s="236"/>
      <c r="B148" s="236"/>
      <c r="C148" s="236"/>
      <c r="D148" s="236"/>
      <c r="E148" s="236"/>
      <c r="F148" s="237"/>
      <c r="G148" s="237"/>
      <c r="H148" s="237"/>
      <c r="I148" s="237"/>
    </row>
    <row r="149" spans="1:9" ht="15.75">
      <c r="A149" s="236" t="s">
        <v>623</v>
      </c>
      <c r="B149" s="236"/>
      <c r="C149" s="236"/>
      <c r="D149" s="236"/>
      <c r="E149" s="236"/>
      <c r="F149" s="237"/>
      <c r="G149" s="237"/>
      <c r="H149" s="237"/>
      <c r="I149" s="237"/>
    </row>
    <row r="150" spans="1:9" ht="15.75">
      <c r="A150" s="503" t="s">
        <v>624</v>
      </c>
      <c r="B150" s="503"/>
      <c r="C150" s="503"/>
      <c r="D150" s="503"/>
      <c r="E150" s="503"/>
      <c r="F150" s="503"/>
      <c r="G150" s="503"/>
      <c r="H150" s="503"/>
      <c r="I150" s="503"/>
    </row>
    <row r="151" spans="1:9" ht="180" customHeight="1">
      <c r="A151" s="505" t="s">
        <v>697</v>
      </c>
      <c r="B151" s="506"/>
      <c r="C151" s="506"/>
      <c r="D151" s="506"/>
      <c r="E151" s="506"/>
      <c r="F151" s="506"/>
      <c r="G151" s="506"/>
      <c r="H151" s="506"/>
      <c r="I151" s="506"/>
    </row>
    <row r="152" spans="1:9" ht="15.75">
      <c r="A152" s="236" t="s">
        <v>632</v>
      </c>
      <c r="B152" s="236"/>
      <c r="C152" s="158"/>
      <c r="D152" s="158"/>
      <c r="E152" s="158"/>
      <c r="F152" s="188"/>
      <c r="G152" s="188"/>
      <c r="H152" s="188"/>
      <c r="I152" s="188"/>
    </row>
    <row r="153" spans="1:9" ht="16.5">
      <c r="A153" s="251"/>
      <c r="B153" s="251"/>
      <c r="C153" s="251"/>
      <c r="D153" s="251"/>
      <c r="E153" s="251"/>
      <c r="F153" s="252"/>
      <c r="G153" s="252"/>
      <c r="H153" s="252"/>
      <c r="I153" s="252"/>
    </row>
    <row r="154" spans="1:9" ht="16.5">
      <c r="A154" s="319"/>
      <c r="B154" s="319"/>
      <c r="C154" s="319"/>
      <c r="D154" s="319"/>
      <c r="E154" s="319"/>
      <c r="F154" s="504" t="s">
        <v>710</v>
      </c>
      <c r="G154" s="504"/>
      <c r="H154" s="504"/>
      <c r="I154" s="504"/>
    </row>
    <row r="155" spans="1:9" ht="16.5">
      <c r="A155" s="501" t="s">
        <v>570</v>
      </c>
      <c r="B155" s="501"/>
      <c r="C155" s="501"/>
      <c r="D155" s="501"/>
      <c r="E155" s="501"/>
      <c r="F155" s="501"/>
      <c r="G155" s="502" t="s">
        <v>159</v>
      </c>
      <c r="H155" s="502"/>
      <c r="I155" s="502"/>
    </row>
    <row r="156" spans="1:9" ht="15.75">
      <c r="A156" s="158"/>
      <c r="B156" s="158"/>
      <c r="C156" s="158"/>
      <c r="D156" s="158"/>
      <c r="E156" s="158"/>
      <c r="F156" s="188"/>
      <c r="G156" s="188"/>
      <c r="H156" s="188"/>
      <c r="I156" s="188"/>
    </row>
    <row r="157" spans="1:9" ht="15.75">
      <c r="A157" s="158"/>
      <c r="B157" s="158"/>
      <c r="C157" s="158"/>
      <c r="D157" s="158"/>
      <c r="E157" s="158"/>
      <c r="F157" s="188"/>
      <c r="G157" s="188"/>
      <c r="H157" s="188"/>
      <c r="I157" s="188"/>
    </row>
    <row r="158" spans="1:9" ht="15.75">
      <c r="A158" s="158"/>
      <c r="B158" s="158"/>
      <c r="C158" s="158"/>
      <c r="D158" s="158"/>
      <c r="E158" s="158"/>
      <c r="F158" s="188"/>
      <c r="G158" s="188"/>
      <c r="H158" s="188"/>
      <c r="I158" s="188"/>
    </row>
    <row r="159" spans="1:9" ht="15.75">
      <c r="A159" s="158"/>
      <c r="B159" s="158"/>
      <c r="C159" s="158"/>
      <c r="D159" s="158"/>
      <c r="E159" s="158"/>
      <c r="F159" s="188"/>
      <c r="G159" s="188"/>
      <c r="H159" s="188"/>
      <c r="I159" s="188"/>
    </row>
    <row r="160" spans="1:9" ht="15.75">
      <c r="A160" s="158"/>
      <c r="B160" s="158"/>
      <c r="C160" s="158"/>
      <c r="D160" s="158"/>
      <c r="E160" s="158"/>
      <c r="F160" s="188"/>
      <c r="G160" s="188"/>
      <c r="H160" s="188"/>
      <c r="I160" s="188"/>
    </row>
    <row r="161" spans="1:9" ht="15.75">
      <c r="A161" s="158"/>
      <c r="B161" s="158"/>
      <c r="C161" s="158"/>
      <c r="D161" s="158"/>
      <c r="E161" s="158"/>
      <c r="F161" s="188"/>
      <c r="G161" s="188"/>
      <c r="H161" s="188"/>
      <c r="I161" s="188"/>
    </row>
    <row r="162" spans="1:9" ht="16.5">
      <c r="A162" s="501" t="s">
        <v>571</v>
      </c>
      <c r="B162" s="501"/>
      <c r="C162" s="501"/>
      <c r="D162" s="501"/>
      <c r="E162" s="501"/>
      <c r="F162" s="501"/>
      <c r="G162" s="502" t="s">
        <v>360</v>
      </c>
      <c r="H162" s="502"/>
      <c r="I162" s="502"/>
    </row>
  </sheetData>
  <sheetProtection password="DAF5" sheet="1" objects="1" scenarios="1"/>
  <mergeCells count="191">
    <mergeCell ref="H2:H4"/>
    <mergeCell ref="I2:I4"/>
    <mergeCell ref="A5:C5"/>
    <mergeCell ref="A14:C14"/>
    <mergeCell ref="A2:D4"/>
    <mergeCell ref="E2:E4"/>
    <mergeCell ref="F2:F4"/>
    <mergeCell ref="G2:G4"/>
    <mergeCell ref="F25:G25"/>
    <mergeCell ref="H25:I25"/>
    <mergeCell ref="F26:G26"/>
    <mergeCell ref="H26:I26"/>
    <mergeCell ref="F22:G22"/>
    <mergeCell ref="H22:I22"/>
    <mergeCell ref="F24:G24"/>
    <mergeCell ref="H24:I24"/>
    <mergeCell ref="F29:G29"/>
    <mergeCell ref="H29:I29"/>
    <mergeCell ref="F31:G31"/>
    <mergeCell ref="H31:I31"/>
    <mergeCell ref="F27:G27"/>
    <mergeCell ref="H27:I27"/>
    <mergeCell ref="F28:G28"/>
    <mergeCell ref="H28:I28"/>
    <mergeCell ref="F35:G35"/>
    <mergeCell ref="H35:I35"/>
    <mergeCell ref="F36:G36"/>
    <mergeCell ref="H36:I36"/>
    <mergeCell ref="F33:G33"/>
    <mergeCell ref="H33:I33"/>
    <mergeCell ref="F34:G34"/>
    <mergeCell ref="H34:I34"/>
    <mergeCell ref="F40:G40"/>
    <mergeCell ref="H40:I40"/>
    <mergeCell ref="F41:G41"/>
    <mergeCell ref="H41:I41"/>
    <mergeCell ref="A37:E37"/>
    <mergeCell ref="F37:G37"/>
    <mergeCell ref="H37:I37"/>
    <mergeCell ref="F39:G39"/>
    <mergeCell ref="H39:I39"/>
    <mergeCell ref="F44:G44"/>
    <mergeCell ref="H44:I44"/>
    <mergeCell ref="F45:G45"/>
    <mergeCell ref="H45:I45"/>
    <mergeCell ref="F42:G42"/>
    <mergeCell ref="H42:I42"/>
    <mergeCell ref="F43:G43"/>
    <mergeCell ref="H43:I43"/>
    <mergeCell ref="F48:G48"/>
    <mergeCell ref="H48:I48"/>
    <mergeCell ref="F49:G49"/>
    <mergeCell ref="H49:I49"/>
    <mergeCell ref="F46:G46"/>
    <mergeCell ref="H46:I46"/>
    <mergeCell ref="F47:G47"/>
    <mergeCell ref="H47:I47"/>
    <mergeCell ref="F52:G52"/>
    <mergeCell ref="H52:I52"/>
    <mergeCell ref="F54:G54"/>
    <mergeCell ref="H54:I54"/>
    <mergeCell ref="F50:G50"/>
    <mergeCell ref="H50:I50"/>
    <mergeCell ref="F51:G51"/>
    <mergeCell ref="H51:I51"/>
    <mergeCell ref="A57:E57"/>
    <mergeCell ref="F57:G57"/>
    <mergeCell ref="H57:I57"/>
    <mergeCell ref="F59:G59"/>
    <mergeCell ref="H59:I59"/>
    <mergeCell ref="F55:G55"/>
    <mergeCell ref="H55:I55"/>
    <mergeCell ref="F56:G56"/>
    <mergeCell ref="H56:I56"/>
    <mergeCell ref="F62:G62"/>
    <mergeCell ref="H62:I62"/>
    <mergeCell ref="F63:G63"/>
    <mergeCell ref="H63:I63"/>
    <mergeCell ref="F60:G60"/>
    <mergeCell ref="H60:I60"/>
    <mergeCell ref="F61:G61"/>
    <mergeCell ref="H61:I61"/>
    <mergeCell ref="A66:E66"/>
    <mergeCell ref="F66:G66"/>
    <mergeCell ref="H66:I66"/>
    <mergeCell ref="F68:G68"/>
    <mergeCell ref="H68:I68"/>
    <mergeCell ref="F64:G64"/>
    <mergeCell ref="H64:I64"/>
    <mergeCell ref="F65:G65"/>
    <mergeCell ref="H65:I65"/>
    <mergeCell ref="F72:G72"/>
    <mergeCell ref="H72:I72"/>
    <mergeCell ref="F73:G73"/>
    <mergeCell ref="H73:I73"/>
    <mergeCell ref="F70:G70"/>
    <mergeCell ref="H70:I70"/>
    <mergeCell ref="F71:G71"/>
    <mergeCell ref="H71:I71"/>
    <mergeCell ref="F77:G77"/>
    <mergeCell ref="H77:I77"/>
    <mergeCell ref="F78:G78"/>
    <mergeCell ref="H78:I78"/>
    <mergeCell ref="F74:G74"/>
    <mergeCell ref="H74:I74"/>
    <mergeCell ref="F76:G76"/>
    <mergeCell ref="H76:I76"/>
    <mergeCell ref="F81:G81"/>
    <mergeCell ref="H81:I81"/>
    <mergeCell ref="F82:G82"/>
    <mergeCell ref="H82:I82"/>
    <mergeCell ref="F79:G79"/>
    <mergeCell ref="H79:I79"/>
    <mergeCell ref="F80:G80"/>
    <mergeCell ref="H80:I80"/>
    <mergeCell ref="F88:G88"/>
    <mergeCell ref="H88:I88"/>
    <mergeCell ref="F89:G89"/>
    <mergeCell ref="H89:I89"/>
    <mergeCell ref="F83:G83"/>
    <mergeCell ref="H83:I83"/>
    <mergeCell ref="F84:G84"/>
    <mergeCell ref="H84:I84"/>
    <mergeCell ref="F92:G92"/>
    <mergeCell ref="H92:I92"/>
    <mergeCell ref="F105:G105"/>
    <mergeCell ref="H105:I105"/>
    <mergeCell ref="F90:G90"/>
    <mergeCell ref="H90:I90"/>
    <mergeCell ref="F91:G91"/>
    <mergeCell ref="H91:I91"/>
    <mergeCell ref="A109:E109"/>
    <mergeCell ref="F109:G109"/>
    <mergeCell ref="H109:I109"/>
    <mergeCell ref="F106:G106"/>
    <mergeCell ref="H106:I106"/>
    <mergeCell ref="A107:E107"/>
    <mergeCell ref="F107:G107"/>
    <mergeCell ref="H107:I107"/>
    <mergeCell ref="F110:G110"/>
    <mergeCell ref="H110:I110"/>
    <mergeCell ref="F111:G111"/>
    <mergeCell ref="H111:I111"/>
    <mergeCell ref="F108:G108"/>
    <mergeCell ref="H108:I108"/>
    <mergeCell ref="F122:G122"/>
    <mergeCell ref="F123:G123"/>
    <mergeCell ref="F124:G124"/>
    <mergeCell ref="H124:I124"/>
    <mergeCell ref="F112:G112"/>
    <mergeCell ref="H112:I112"/>
    <mergeCell ref="F114:G114"/>
    <mergeCell ref="F121:G121"/>
    <mergeCell ref="H121:I121"/>
    <mergeCell ref="F129:G129"/>
    <mergeCell ref="H129:I129"/>
    <mergeCell ref="F131:G131"/>
    <mergeCell ref="H131:I131"/>
    <mergeCell ref="A126:E126"/>
    <mergeCell ref="F126:G126"/>
    <mergeCell ref="H126:I126"/>
    <mergeCell ref="F128:G128"/>
    <mergeCell ref="H128:I128"/>
    <mergeCell ref="A136:E136"/>
    <mergeCell ref="F137:G137"/>
    <mergeCell ref="F132:G132"/>
    <mergeCell ref="H132:I132"/>
    <mergeCell ref="F133:G133"/>
    <mergeCell ref="H133:I133"/>
    <mergeCell ref="H137:I137"/>
    <mergeCell ref="F139:G139"/>
    <mergeCell ref="H139:I139"/>
    <mergeCell ref="F140:G140"/>
    <mergeCell ref="H140:I140"/>
    <mergeCell ref="F134:G134"/>
    <mergeCell ref="F135:G135"/>
    <mergeCell ref="F143:G143"/>
    <mergeCell ref="H143:I143"/>
    <mergeCell ref="F144:G144"/>
    <mergeCell ref="H144:I144"/>
    <mergeCell ref="F141:G141"/>
    <mergeCell ref="H141:I141"/>
    <mergeCell ref="F142:G142"/>
    <mergeCell ref="H142:I142"/>
    <mergeCell ref="A162:F162"/>
    <mergeCell ref="G162:I162"/>
    <mergeCell ref="A150:I150"/>
    <mergeCell ref="F154:I154"/>
    <mergeCell ref="A155:F155"/>
    <mergeCell ref="G155:I155"/>
    <mergeCell ref="A151:I151"/>
  </mergeCells>
  <printOptions/>
  <pageMargins left="0.75" right="0.25" top="1" bottom="1" header="0.5" footer="0.5"/>
  <pageSetup firstPageNumber="14"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VNN.R9</cp:lastModifiedBy>
  <cp:lastPrinted>2011-07-28T02:17:12Z</cp:lastPrinted>
  <dcterms:created xsi:type="dcterms:W3CDTF">2003-03-30T03:53:28Z</dcterms:created>
  <dcterms:modified xsi:type="dcterms:W3CDTF">2011-07-28T02:17:20Z</dcterms:modified>
  <cp:category/>
  <cp:version/>
  <cp:contentType/>
  <cp:contentStatus/>
</cp:coreProperties>
</file>